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0800" windowHeight="9648" tabRatio="587"/>
  </bookViews>
  <sheets>
    <sheet name="Dépenses et recettes" sheetId="27" r:id="rId1"/>
    <sheet name="Explanatory Notes" sheetId="29" state="hidden" r:id="rId2"/>
    <sheet name="Frais d'utilisation" sheetId="28" r:id="rId3"/>
  </sheets>
  <definedNames>
    <definedName name="Building_Classification_by_Major_Occupancy">'Frais d''utilisation'!$A$6</definedName>
    <definedName name="Expenditures_by_Program">'Dépenses et recettes'!$A$8</definedName>
    <definedName name="Expenditures_by_Program2">#REF!</definedName>
    <definedName name="Expenditures_by_Type">'Dépenses et recettes'!$A$21</definedName>
    <definedName name="Expenditures_by_type2">#REF!</definedName>
    <definedName name="Fees_in_Addition_to_Regular_Permit_Fees">'Frais d''utilisation'!$A$54</definedName>
    <definedName name="Group_A__Assembley_Occupancies__with_a_minimum_fee_of__80">'Frais d''utilisation'!$A$7</definedName>
    <definedName name="Group_B__Institutional__Occupancies__with_a_fee_of__80">'Frais d''utilisation'!$A$11</definedName>
    <definedName name="Group_C__Residential_Occupancies__with_a_minimum_fee_of__80">'Frais d''utilisation'!$A$14</definedName>
    <definedName name="Group_D__Business_and_Personal_Service_Occupancies__with_a_minimum_of__80">'Frais d''utilisation'!$A$20</definedName>
    <definedName name="Group_E__Mercantile_Occupancies__with_a_minimum_fee_of__80">'Frais d''utilisation'!$A$24</definedName>
    <definedName name="Group_F__Industrial_Occupancies__with_a_minimum_fee_of__80">'Frais d''utilisation'!$A$26</definedName>
    <definedName name="Miscellaneous_with_a_minimum_fee_of__80">'Frais d''utilisation'!$A$32</definedName>
    <definedName name="Other">'Frais d''utilisation'!$A$36</definedName>
    <definedName name="Other___Flat_Fees">'Frais d''utilisation'!$A$44</definedName>
    <definedName name="Other___rate_based_on_a_per__1000_or_part_thereof_of_the_estimated_valuation_of_the_work__with_a_minimum_fee_of__80">'Frais d''utilisation'!$A$37</definedName>
    <definedName name="_xlnm.Print_Area" localSheetId="0">'Dépenses et recettes'!$A$1:$F$43</definedName>
    <definedName name="_xlnm.Print_Area" localSheetId="1">'Explanatory Notes'!$A$1:$E$90</definedName>
    <definedName name="_xlnm.Print_Area" localSheetId="2">'Frais d''utilisation'!$A$1:$K$91</definedName>
    <definedName name="_xlnm.Print_Titles" localSheetId="0">'Dépenses et recettes'!$2:$7</definedName>
    <definedName name="_xlnm.Print_Titles" localSheetId="1">'Explanatory Notes'!$2:$5</definedName>
    <definedName name="_xlnm.Print_Titles" localSheetId="2">'Frais d''utilisation'!$2:$4</definedName>
    <definedName name="Revenues_By_Type">'Dépenses et recettes'!$A$33</definedName>
    <definedName name="Revenues_by_type2">#REF!</definedName>
    <definedName name="Title">'Dépenses et recettes'!$A$7</definedName>
    <definedName name="Title2">#REF!</definedName>
    <definedName name="TitleRegion1.A7.D17.1">'Explanatory Notes'!$A$7</definedName>
    <definedName name="TitleRegion2.A19.E32.1" localSheetId="1">'Explanatory Notes'!$A$7</definedName>
    <definedName name="TitleRegion3.A34.E90.1">'Explanatory Notes'!$A$34</definedName>
    <definedName name="titleregion4.A5.M34.1">'Frais d''utilisation'!$A$5</definedName>
    <definedName name="titleregion5.A35.M77.1">'Frais d''utilisation'!$A$35</definedName>
  </definedNames>
  <calcPr calcId="125725"/>
</workbook>
</file>

<file path=xl/calcChain.xml><?xml version="1.0" encoding="utf-8"?>
<calcChain xmlns="http://schemas.openxmlformats.org/spreadsheetml/2006/main">
  <c r="F49" i="28"/>
  <c r="H49" s="1"/>
  <c r="I40"/>
  <c r="H40"/>
  <c r="I39"/>
  <c r="I41"/>
  <c r="I42"/>
  <c r="I43"/>
  <c r="H39"/>
  <c r="H41"/>
  <c r="H42"/>
  <c r="H43"/>
  <c r="I38"/>
  <c r="H38"/>
  <c r="G33"/>
  <c r="G34"/>
  <c r="F33"/>
  <c r="I33" s="1"/>
  <c r="F34"/>
  <c r="I34" s="1"/>
  <c r="G27"/>
  <c r="G28"/>
  <c r="G29"/>
  <c r="G30"/>
  <c r="G31"/>
  <c r="F27"/>
  <c r="I27" s="1"/>
  <c r="F28"/>
  <c r="I28" s="1"/>
  <c r="F29"/>
  <c r="H29" s="1"/>
  <c r="F30"/>
  <c r="H30" s="1"/>
  <c r="F31"/>
  <c r="H31" s="1"/>
  <c r="G25"/>
  <c r="F25"/>
  <c r="I25" s="1"/>
  <c r="G21"/>
  <c r="G22"/>
  <c r="G23"/>
  <c r="F21"/>
  <c r="I21" s="1"/>
  <c r="F22"/>
  <c r="I22" s="1"/>
  <c r="F23"/>
  <c r="I23" s="1"/>
  <c r="G15"/>
  <c r="G16"/>
  <c r="G17"/>
  <c r="G18"/>
  <c r="G19"/>
  <c r="F15"/>
  <c r="H15" s="1"/>
  <c r="F16"/>
  <c r="H16" s="1"/>
  <c r="F17"/>
  <c r="H17" s="1"/>
  <c r="F18"/>
  <c r="I18" s="1"/>
  <c r="F19"/>
  <c r="H19" s="1"/>
  <c r="G9"/>
  <c r="G10"/>
  <c r="G12"/>
  <c r="G13"/>
  <c r="F9"/>
  <c r="H9" s="1"/>
  <c r="F10"/>
  <c r="H10" s="1"/>
  <c r="F12"/>
  <c r="I12" s="1"/>
  <c r="F13"/>
  <c r="H13" s="1"/>
  <c r="G8"/>
  <c r="F8"/>
  <c r="H8" s="1"/>
  <c r="I72"/>
  <c r="I73"/>
  <c r="I74"/>
  <c r="I75"/>
  <c r="I76"/>
  <c r="I77"/>
  <c r="I78"/>
  <c r="I79"/>
  <c r="I80"/>
  <c r="I81"/>
  <c r="I82"/>
  <c r="I83"/>
  <c r="I84"/>
  <c r="I85"/>
  <c r="I86"/>
  <c r="I87"/>
  <c r="H72"/>
  <c r="H73"/>
  <c r="H74"/>
  <c r="H75"/>
  <c r="H76"/>
  <c r="H77"/>
  <c r="H78"/>
  <c r="H79"/>
  <c r="H80"/>
  <c r="H81"/>
  <c r="H82"/>
  <c r="H83"/>
  <c r="H84"/>
  <c r="H85"/>
  <c r="H86"/>
  <c r="H87"/>
  <c r="I71"/>
  <c r="H71"/>
  <c r="I69"/>
  <c r="H69"/>
  <c r="I66"/>
  <c r="H66"/>
  <c r="I65"/>
  <c r="H65"/>
  <c r="I57"/>
  <c r="I58"/>
  <c r="I59"/>
  <c r="I60"/>
  <c r="I61"/>
  <c r="H57"/>
  <c r="H58"/>
  <c r="H59"/>
  <c r="H60"/>
  <c r="H61"/>
  <c r="H56"/>
  <c r="I56"/>
  <c r="I46"/>
  <c r="I47"/>
  <c r="I48"/>
  <c r="H46"/>
  <c r="H47"/>
  <c r="H48"/>
  <c r="H50"/>
  <c r="H51"/>
  <c r="H52"/>
  <c r="I45"/>
  <c r="H45"/>
  <c r="I15"/>
  <c r="I16"/>
  <c r="I30"/>
  <c r="H18"/>
  <c r="H27"/>
  <c r="H28"/>
  <c r="H34" l="1"/>
  <c r="H21"/>
  <c r="I19"/>
  <c r="I9"/>
  <c r="H22"/>
  <c r="I29"/>
  <c r="I13"/>
  <c r="I31"/>
  <c r="I10"/>
  <c r="H12"/>
  <c r="I17"/>
  <c r="H23"/>
  <c r="H33"/>
  <c r="H25"/>
  <c r="I8"/>
  <c r="E85" i="29" l="1"/>
  <c r="A3" l="1"/>
  <c r="D74"/>
  <c r="D73"/>
  <c r="D72"/>
  <c r="D64"/>
  <c r="D63"/>
  <c r="D52"/>
  <c r="D51"/>
  <c r="D22"/>
  <c r="D23"/>
  <c r="D24"/>
  <c r="D25"/>
  <c r="D26"/>
  <c r="D27"/>
  <c r="D28"/>
  <c r="D10"/>
  <c r="D11"/>
  <c r="D12"/>
  <c r="D13"/>
  <c r="C17"/>
  <c r="B17"/>
  <c r="D14"/>
  <c r="D9"/>
  <c r="D50"/>
  <c r="D53"/>
  <c r="D29"/>
  <c r="D30"/>
  <c r="D31"/>
  <c r="D71" l="1"/>
  <c r="D8" l="1"/>
  <c r="I85" l="1"/>
  <c r="B47" l="1"/>
  <c r="D21"/>
  <c r="D83" l="1"/>
  <c r="D20"/>
  <c r="D60"/>
  <c r="D61"/>
  <c r="D66"/>
  <c r="D62"/>
  <c r="C32"/>
  <c r="B32"/>
  <c r="E32"/>
  <c r="I32" s="1"/>
  <c r="D37"/>
  <c r="D41"/>
  <c r="E69"/>
  <c r="I69" s="1"/>
  <c r="C69"/>
  <c r="B69"/>
  <c r="D68"/>
  <c r="D75"/>
  <c r="D16"/>
  <c r="E55"/>
  <c r="I55" s="1"/>
  <c r="E47"/>
  <c r="I47" s="1"/>
  <c r="D39"/>
  <c r="D40"/>
  <c r="D42"/>
  <c r="D43"/>
  <c r="D44"/>
  <c r="D45"/>
  <c r="D46"/>
  <c r="D38"/>
  <c r="D87"/>
  <c r="D15"/>
  <c r="D82"/>
  <c r="D84"/>
  <c r="D81"/>
  <c r="C85"/>
  <c r="B85"/>
  <c r="D65"/>
  <c r="D67"/>
  <c r="B55"/>
  <c r="C55"/>
  <c r="D54"/>
  <c r="D36"/>
  <c r="C47"/>
  <c r="D49"/>
  <c r="D76"/>
  <c r="B77"/>
  <c r="C77"/>
  <c r="E77"/>
  <c r="I77" s="1"/>
  <c r="D88"/>
  <c r="B89"/>
  <c r="C89"/>
  <c r="E89"/>
  <c r="D59"/>
  <c r="G89" l="1"/>
  <c r="G69"/>
  <c r="G32"/>
  <c r="G17"/>
  <c r="G55"/>
  <c r="D17"/>
  <c r="G77"/>
  <c r="G47"/>
  <c r="F69"/>
  <c r="F47"/>
  <c r="F32"/>
  <c r="C90"/>
  <c r="G90" s="1"/>
  <c r="G85"/>
  <c r="B90"/>
  <c r="I89"/>
  <c r="E90"/>
  <c r="I90" s="1"/>
  <c r="D55"/>
  <c r="H55" s="1"/>
  <c r="D69"/>
  <c r="D89"/>
  <c r="D77"/>
  <c r="D32"/>
  <c r="D47"/>
  <c r="D85"/>
  <c r="H77" l="1"/>
  <c r="F89"/>
  <c r="F55"/>
  <c r="F85"/>
  <c r="F77"/>
  <c r="F90"/>
  <c r="H32"/>
  <c r="F17"/>
  <c r="D90"/>
  <c r="H89"/>
  <c r="H85"/>
  <c r="H69" l="1"/>
  <c r="H90"/>
  <c r="H47"/>
  <c r="H17"/>
</calcChain>
</file>

<file path=xl/comments1.xml><?xml version="1.0" encoding="utf-8"?>
<comments xmlns="http://schemas.openxmlformats.org/spreadsheetml/2006/main">
  <authors>
    <author>TFoley</author>
  </authors>
  <commentList>
    <comment ref="A1" authorId="0">
      <text>
        <r>
          <rPr>
            <sz val="8"/>
            <color indexed="81"/>
            <rFont val="Tahoma"/>
            <family val="2"/>
          </rPr>
          <t>Texte caché ici pour les utilisateurs de lecteurs d’écran</t>
        </r>
      </text>
    </comment>
  </commentList>
</comments>
</file>

<file path=xl/comments2.xml><?xml version="1.0" encoding="utf-8"?>
<comments xmlns="http://schemas.openxmlformats.org/spreadsheetml/2006/main">
  <authors>
    <author>TFoley</author>
  </authors>
  <commentList>
    <comment ref="A1" authorId="0">
      <text>
        <r>
          <rPr>
            <sz val="8"/>
            <color indexed="81"/>
            <rFont val="Tahoma"/>
            <family val="2"/>
          </rPr>
          <t>Hidden text here for screen reader users.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TFoley</author>
  </authors>
  <commentList>
    <comment ref="A1" authorId="0">
      <text>
        <r>
          <rPr>
            <sz val="8"/>
            <color indexed="81"/>
            <rFont val="Tahoma"/>
            <family val="2"/>
          </rPr>
          <t>Texte caché ici pour les utilisateurs de lecteurs d’écran</t>
        </r>
      </text>
    </comment>
  </commentList>
</comments>
</file>

<file path=xl/sharedStrings.xml><?xml version="1.0" encoding="utf-8"?>
<sst xmlns="http://schemas.openxmlformats.org/spreadsheetml/2006/main" count="342" uniqueCount="194">
  <si>
    <t xml:space="preserve">City of Ottawa </t>
  </si>
  <si>
    <t>In Thousands ($000)</t>
  </si>
  <si>
    <t>Maintain Services</t>
  </si>
  <si>
    <t>Provincial Legislated</t>
  </si>
  <si>
    <t>Growth</t>
  </si>
  <si>
    <t>Net</t>
  </si>
  <si>
    <t>Surplus / (Deficit)</t>
  </si>
  <si>
    <t>Exp</t>
  </si>
  <si>
    <t>Rev</t>
  </si>
  <si>
    <t>Total Surplus / (Deficit)</t>
  </si>
  <si>
    <t>Increase / (Decrease)</t>
  </si>
  <si>
    <t>FTE's</t>
  </si>
  <si>
    <t>Total Adjustments to Base Budget</t>
  </si>
  <si>
    <t>Total Maintain Services</t>
  </si>
  <si>
    <t>Total Provincial Legislated</t>
  </si>
  <si>
    <t>Total Growth</t>
  </si>
  <si>
    <t>Total Budget Changes</t>
  </si>
  <si>
    <t>Council Priorities</t>
  </si>
  <si>
    <t>Total Council Priorities</t>
  </si>
  <si>
    <t>User Fees &amp; Revenues</t>
  </si>
  <si>
    <t>Total User Fees &amp; Revenues</t>
  </si>
  <si>
    <t>Branch Name</t>
  </si>
  <si>
    <t>Expense
Surplus/(Deficit)</t>
  </si>
  <si>
    <t>Revenue
Surplus/(Deficit)</t>
  </si>
  <si>
    <t>Net
Surplus/(Deficit)</t>
  </si>
  <si>
    <t>FTE Impact
Increase/(Decrease)</t>
  </si>
  <si>
    <t xml:space="preserve">
Expense
Increase/(Decrease)</t>
  </si>
  <si>
    <t xml:space="preserve">
Revenue
Increase/(Decrease)</t>
  </si>
  <si>
    <t>Building Code Services - Ontario Building Code - Operating Resource Requirement Explanatory Notes</t>
  </si>
  <si>
    <t>12.00/80.00</t>
  </si>
  <si>
    <t>8.40/80.00</t>
  </si>
  <si>
    <t>Net 2015 Changes
Increase/(Decrease)</t>
  </si>
  <si>
    <t>11.00/80.00</t>
  </si>
  <si>
    <t xml:space="preserve">
Screen Reader Users: There are 3 regions on this sheet. 20143 Forecast Versus Budget Variance Explanation starts at A7. 2014 Baseline Adjustment/Explanation starts at A19. 2014 Pressure Category/Explanation starts on A34. City of Ottawa, Planning and growth management department, Building Code Services - Ontario Building Code branch, operating resource requirement explanatory notes, numbers are in thousands of dollars.  The data set ends at E90.</t>
  </si>
  <si>
    <t>Service Initiatives / Savings</t>
  </si>
  <si>
    <t>Total Service Initiatives / Savings</t>
  </si>
  <si>
    <r>
      <rPr>
        <b/>
        <sz val="12"/>
        <color rgb="FF003366"/>
        <rFont val="Arial"/>
        <family val="2"/>
      </rPr>
      <t>Ville d’Ottawa</t>
    </r>
  </si>
  <si>
    <r>
      <rPr>
        <b/>
        <sz val="12"/>
        <color rgb="FF003366"/>
        <rFont val="Arial"/>
        <family val="2"/>
      </rPr>
      <t>en milliers (000 $)</t>
    </r>
  </si>
  <si>
    <t>Dépenses par programme</t>
  </si>
  <si>
    <r>
      <rPr>
        <b/>
        <sz val="12"/>
        <rFont val="Arial"/>
        <family val="2"/>
      </rPr>
      <t>Dépenses brutes</t>
    </r>
  </si>
  <si>
    <r>
      <rPr>
        <sz val="12"/>
        <rFont val="Arial"/>
        <family val="2"/>
      </rPr>
      <t>Récupération des coûts et affectations</t>
    </r>
  </si>
  <si>
    <t>Revenus</t>
  </si>
  <si>
    <t>Besoins nets</t>
  </si>
  <si>
    <r>
      <rPr>
        <b/>
        <sz val="12"/>
        <rFont val="Arial"/>
        <family val="2"/>
      </rPr>
      <t>Dépenses par catégorie</t>
    </r>
  </si>
  <si>
    <r>
      <rPr>
        <sz val="12"/>
        <rFont val="Arial"/>
        <family val="2"/>
      </rPr>
      <t>Salaires et avantages sociaux</t>
    </r>
  </si>
  <si>
    <r>
      <rPr>
        <sz val="12"/>
        <rFont val="Arial"/>
        <family val="2"/>
      </rPr>
      <t>Heures supplémentaires</t>
    </r>
  </si>
  <si>
    <r>
      <rPr>
        <sz val="12"/>
        <rFont val="Arial"/>
        <family val="2"/>
      </rPr>
      <t>Matériaux et services</t>
    </r>
  </si>
  <si>
    <r>
      <rPr>
        <sz val="12"/>
        <rFont val="Arial"/>
        <family val="2"/>
      </rPr>
      <t>Transferts/subventions/charges financières</t>
    </r>
  </si>
  <si>
    <r>
      <rPr>
        <sz val="12"/>
        <rFont val="Arial"/>
        <family val="2"/>
      </rPr>
      <t>Coûts du parc automobile</t>
    </r>
  </si>
  <si>
    <r>
      <rPr>
        <sz val="12"/>
        <rFont val="Arial"/>
        <family val="2"/>
      </rPr>
      <t>Coûts des installations de programme</t>
    </r>
  </si>
  <si>
    <r>
      <rPr>
        <sz val="12"/>
        <rFont val="Arial"/>
        <family val="2"/>
      </rPr>
      <t>Autres coûts internes</t>
    </r>
  </si>
  <si>
    <r>
      <rPr>
        <b/>
        <sz val="12"/>
        <rFont val="Arial"/>
        <family val="2"/>
      </rPr>
      <t>Dépenses nettes</t>
    </r>
  </si>
  <si>
    <t>Revenus par catégorie</t>
  </si>
  <si>
    <t>Fédéraux</t>
  </si>
  <si>
    <t>Provinciaux</t>
  </si>
  <si>
    <t>Municipaux</t>
  </si>
  <si>
    <r>
      <rPr>
        <sz val="12"/>
        <rFont val="Arial"/>
        <family val="2"/>
      </rPr>
      <t>Fonds propres</t>
    </r>
  </si>
  <si>
    <r>
      <rPr>
        <sz val="12"/>
        <rFont val="Arial"/>
        <family val="2"/>
      </rPr>
      <t>Frais et services</t>
    </r>
  </si>
  <si>
    <r>
      <rPr>
        <sz val="12"/>
        <rFont val="Arial"/>
        <family val="2"/>
      </rPr>
      <t>Amendes</t>
    </r>
  </si>
  <si>
    <r>
      <rPr>
        <sz val="12"/>
        <rFont val="Arial"/>
        <family val="2"/>
      </rPr>
      <t>Autres</t>
    </r>
  </si>
  <si>
    <t>Total des revenus</t>
  </si>
  <si>
    <t>Ville d’Ottawa</t>
  </si>
  <si>
    <t>Catégorie de bâtiment par usage principal</t>
  </si>
  <si>
    <t>Tous (sauf ceux indiqués ci-dessous)</t>
  </si>
  <si>
    <t>École, collège, université</t>
  </si>
  <si>
    <t>Centre communautaire, théâtre, aréna, installation récréative</t>
  </si>
  <si>
    <t>Hôpital, établissement de détention</t>
  </si>
  <si>
    <t>Tout autre établissement du groupe B</t>
  </si>
  <si>
    <t>Sous-sol aménagé des usages résidentiels ci-dessus</t>
  </si>
  <si>
    <t>Immeuble d’habitation (partie 9)</t>
  </si>
  <si>
    <t>Immeuble à bureaux de 10 étages ou moins</t>
  </si>
  <si>
    <t>Immeuble à bureaux de plus de 10 étages</t>
  </si>
  <si>
    <t>Banque, clinique médicale, poste de police, caserne de pompiers</t>
  </si>
  <si>
    <t>Tous</t>
  </si>
  <si>
    <t>Bâtiment industriel, entrepôt</t>
  </si>
  <si>
    <t>Bureau dans tout bâtiment industriel (concessionnaire d’automobiles)</t>
  </si>
  <si>
    <t>Garage de stationnement (souterrain ou en surface), entrepôt avec peu de services</t>
  </si>
  <si>
    <t>Garage de stationnement souterrain à étages</t>
  </si>
  <si>
    <t>Bâtiment d’entreposage libre-service de plain-pied</t>
  </si>
  <si>
    <t>Premier aménagement de toute catégorie indiquée ci-dessus (toute la surface de plancher)</t>
  </si>
  <si>
    <t>Autre</t>
  </si>
  <si>
    <t xml:space="preserve">Projet d’aménagement pour locataires
</t>
  </si>
  <si>
    <t>Projet des propriétaires (transformations intérieures, terrasse, etc.)</t>
  </si>
  <si>
    <t>Bâtiment agricole</t>
  </si>
  <si>
    <t>Toute construction où le concept de surface de plancher hors œuvre brute (SHOB) ne s’applique pas</t>
  </si>
  <si>
    <t>Attestation de plans directeurs</t>
  </si>
  <si>
    <t xml:space="preserve">Travaux de plomberie seulement </t>
  </si>
  <si>
    <t>Permis de modifier l’utilisation</t>
  </si>
  <si>
    <t>Permis partiel</t>
  </si>
  <si>
    <t>Transfert de demande ou de permis</t>
  </si>
  <si>
    <t>Droits de report de la révocation</t>
  </si>
  <si>
    <t>Entente de distance de séparation</t>
  </si>
  <si>
    <t>Frais d’inspection remboursables d’une maison individuelle non attenante, d’une maison jumelée ou d’une maison en rangée</t>
  </si>
  <si>
    <r>
      <t>2015
Tarif en $ par pi</t>
    </r>
    <r>
      <rPr>
        <b/>
        <vertAlign val="superscript"/>
        <sz val="12"/>
        <color indexed="9"/>
        <rFont val="Arial"/>
        <family val="2"/>
      </rPr>
      <t>2</t>
    </r>
  </si>
  <si>
    <t>Date d'entrée en vigueur</t>
  </si>
  <si>
    <t>Tarif en $ 2015</t>
  </si>
  <si>
    <t>Remplacement de la plaque seulement</t>
  </si>
  <si>
    <t>Total du Service</t>
  </si>
  <si>
    <t>11,00/80,00</t>
  </si>
  <si>
    <t>7,70/80,00</t>
  </si>
  <si>
    <t>Divers (minimum de 80 $)</t>
  </si>
  <si>
    <t>Permis conditionnel – 300 $ pour une maison individuelle non attenante, une maison jumelée ou une maison en rangée et 900 $ pour tout autre bâtiment ou projet de construction</t>
  </si>
  <si>
    <t>50 %/10 000,00</t>
  </si>
  <si>
    <t>50 %/5 000,00</t>
  </si>
  <si>
    <t>Droits d’examen des solutions de rechange – Examen de niveau I – 750 $, Examen de niveau II – 300 $ par demande</t>
  </si>
  <si>
    <t>Autre type d'immeuble d'habitation, motel, hôtel (partie 3)</t>
  </si>
  <si>
    <t>Droits administratifs additionnels : pour les permis de construire ordinaires, 50 % des droits d’un permis, jusqu’à concurrence de 10 000 $ – Pourcentage des droits et montant maximum</t>
  </si>
  <si>
    <t>750,00/300,00</t>
  </si>
  <si>
    <t>Services du Code du bâtiment – Code du bâtiment de l'Ontario – Besoins en ressources de fonctionnement</t>
  </si>
  <si>
    <t>Services du Code du bâtiment – Code du bâtiment de l'Ontario</t>
  </si>
  <si>
    <t>Services du Code du bâtiment – Code du bâtiment de l'Ontario – Frais d'utilisation</t>
  </si>
  <si>
    <t>Immeuble-enveloppe de toute catégorie indiquée ci-dessus – Réduction de droits :</t>
  </si>
  <si>
    <r>
      <t xml:space="preserve">Autre – Tarif par tranche et partie de tranche de 1 000 $ </t>
    </r>
    <r>
      <rPr>
        <sz val="12"/>
        <rFont val="Arial"/>
        <family val="2"/>
      </rPr>
      <t xml:space="preserve">de la valeur estimée des travaux </t>
    </r>
    <r>
      <rPr>
        <b/>
        <sz val="12"/>
        <rFont val="Arial"/>
        <family val="2"/>
      </rPr>
      <t>(minimum de 80 $)</t>
    </r>
  </si>
  <si>
    <t>Autre – Droits fixes</t>
  </si>
  <si>
    <t>Droits s'ajoutant aux droits habituels</t>
  </si>
  <si>
    <t>Droits de réexamen – Toute autre demande introduisant des changements importants – 10 % additionnels, par rapport au permis initial, des droits en fonction de la même catégorie de bâtiment par usage principal</t>
  </si>
  <si>
    <r>
      <t>Droits administratifs additionnels : permis de démolir visant une propriété assujettie au</t>
    </r>
    <r>
      <rPr>
        <i/>
        <sz val="12"/>
        <rFont val="Arial"/>
        <family val="2"/>
      </rPr>
      <t xml:space="preserve"> Règlement sur le contrôle des démolitions </t>
    </r>
    <r>
      <rPr>
        <sz val="12"/>
        <rFont val="Arial"/>
        <family val="2"/>
      </rPr>
      <t>(n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2012-377)</t>
    </r>
  </si>
  <si>
    <r>
      <t xml:space="preserve">Droits administratifs additionnels : permis de démolir visant une propriété située sur un terrain assujetti à la </t>
    </r>
    <r>
      <rPr>
        <i/>
        <sz val="12"/>
        <rFont val="Arial"/>
        <family val="2"/>
      </rPr>
      <t xml:space="preserve">Loi sur le patrimoine de l’Ontario </t>
    </r>
  </si>
  <si>
    <t>Droits administratifs additionnels : pour les permis de construire partiels, 50 % des droits d’un permis calculé pour la totalité du bâtiment, jusqu’à concurrence de 5 000 $, pour chaque étape de construction – Pourcentage des droits et montant maximum</t>
  </si>
  <si>
    <t>Demande d'appellation de route privée (présentée le même jour que la demande d'approbation du plan d'implantation pour un même terrain)</t>
  </si>
  <si>
    <r>
      <t>2015
Tarif en $ par m</t>
    </r>
    <r>
      <rPr>
        <b/>
        <vertAlign val="superscript"/>
        <sz val="12"/>
        <color indexed="9"/>
        <rFont val="Arial"/>
        <family val="2"/>
      </rPr>
      <t>2</t>
    </r>
  </si>
  <si>
    <r>
      <t xml:space="preserve">Groupe B – </t>
    </r>
    <r>
      <rPr>
        <sz val="12"/>
        <rFont val="Arial"/>
        <family val="2"/>
      </rPr>
      <t xml:space="preserve">Établissements institutionnels </t>
    </r>
    <r>
      <rPr>
        <b/>
        <sz val="12"/>
        <rFont val="Arial"/>
        <family val="2"/>
      </rPr>
      <t>(minimum de 80 $)</t>
    </r>
  </si>
  <si>
    <r>
      <t xml:space="preserve">Groupe C </t>
    </r>
    <r>
      <rPr>
        <sz val="12"/>
        <rFont val="Arial"/>
        <family val="2"/>
      </rPr>
      <t xml:space="preserve">– Usage résidentiel </t>
    </r>
    <r>
      <rPr>
        <b/>
        <sz val="12"/>
        <rFont val="Arial"/>
        <family val="2"/>
      </rPr>
      <t>(minimum de 80 $)</t>
    </r>
  </si>
  <si>
    <t>Maison individuelle non attenante, maison jumelée, maison en rangée, maison superposée en rangée, duplex</t>
  </si>
  <si>
    <t>Permis du plan directeur pour une maison individuelle non attenante, une maison jumelée, une maison en rangée ou une maison superposée en rangée</t>
  </si>
  <si>
    <r>
      <t xml:space="preserve">Groupe D </t>
    </r>
    <r>
      <rPr>
        <sz val="12"/>
        <rFont val="Arial"/>
        <family val="2"/>
      </rPr>
      <t xml:space="preserve">– Établissements d’affaires </t>
    </r>
    <r>
      <rPr>
        <b/>
        <sz val="12"/>
        <rFont val="Arial"/>
        <family val="2"/>
      </rPr>
      <t>(minimum de 80 $)</t>
    </r>
  </si>
  <si>
    <r>
      <t xml:space="preserve">Groupe E – </t>
    </r>
    <r>
      <rPr>
        <sz val="12"/>
        <rFont val="Arial"/>
        <family val="2"/>
      </rPr>
      <t xml:space="preserve">Établissements commerciaux </t>
    </r>
    <r>
      <rPr>
        <b/>
        <sz val="12"/>
        <rFont val="Arial"/>
        <family val="2"/>
      </rPr>
      <t>(minimum de 80 $)</t>
    </r>
  </si>
  <si>
    <r>
      <t xml:space="preserve">Groupe F – </t>
    </r>
    <r>
      <rPr>
        <sz val="12"/>
        <rFont val="Arial"/>
        <family val="2"/>
      </rPr>
      <t xml:space="preserve">Établissements industriels </t>
    </r>
    <r>
      <rPr>
        <b/>
        <sz val="12"/>
        <rFont val="Arial"/>
        <family val="2"/>
      </rPr>
      <t>(minimum de 80 $)</t>
    </r>
  </si>
  <si>
    <t>Construction – Autorisation limitée</t>
  </si>
  <si>
    <r>
      <t>Permis de démolir – Montant pour les premiers 5 000 pi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(464,5 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 de surface de plancher et montant par 1 000 pi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(92,9 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 de SHOB ou partie de SHOB additionnels</t>
    </r>
  </si>
  <si>
    <t>Demande de morcellement de lot – Exigeant l’inspection de la plomberie pour vérifier si des services séparés peuvent être fournis</t>
  </si>
  <si>
    <t>Demande d’accès aux dossiers des permis de construire (excluant les frais de reproduction) – Par demande</t>
  </si>
  <si>
    <t>Droits de réexamen (demande comprenant un plan directeur certifié) – Remplacement d’un plan directeur attesté</t>
  </si>
  <si>
    <t xml:space="preserve">Révision de permis – Plan directeur – Remplacement d’un plan directeur attesté </t>
  </si>
  <si>
    <t>Révision de permis – Autre – Montant par tranche de 1 000 $ de la valeur des travaux et montant minimum</t>
  </si>
  <si>
    <t>Révision de permis – Bâtiment agricole – Montant par tranche de 1 000 $ de la valeur des travaux et montant minimum (inscription à la Fédération de l’agriculture de l’Ontario requise)</t>
  </si>
  <si>
    <t>Frais de réinspection d’une maison individuelle non attenante, d’une maison jumelée ou d’une maison en rangée – Par inspection</t>
  </si>
  <si>
    <t>Demande d'appellation de route privée</t>
  </si>
  <si>
    <t>Demande de changement d'un nom de voie publique (changement de nom de rue)</t>
  </si>
  <si>
    <t>Demande de dénomination de voie publique (dénomination de rue)</t>
  </si>
  <si>
    <t>Changement de numéro de voirie</t>
  </si>
  <si>
    <t>Poteau et plaque destinés aux services d'urgence (installés par la Ville)</t>
  </si>
  <si>
    <t>Remplacement du poteau et de la plaque destinés aux services d'urgence (installés par la Ville)</t>
  </si>
  <si>
    <t>Remplacement du poteau et de la plaque destinés aux services d'urgence (installés par le propriétaire)</t>
  </si>
  <si>
    <r>
      <t xml:space="preserve">Groupe A </t>
    </r>
    <r>
      <rPr>
        <sz val="12"/>
        <rFont val="Arial"/>
        <family val="2"/>
      </rPr>
      <t>– Établissements de réunion</t>
    </r>
    <r>
      <rPr>
        <b/>
        <sz val="12"/>
        <rFont val="Arial"/>
        <family val="2"/>
      </rPr>
      <t xml:space="preserve"> (minimum de 80 $)</t>
    </r>
  </si>
  <si>
    <t>Équivalents temps plein</t>
  </si>
  <si>
    <t>All programs include an adjustment for potential 2016 cost of living, increments and benefit adjustments.</t>
  </si>
  <si>
    <t>2015 Forecast vs. Budget Variance Explanation</t>
  </si>
  <si>
    <t>2015 Baseline Adjustment / Explanation</t>
  </si>
  <si>
    <t>2016 Pressure Category / Explanation</t>
  </si>
  <si>
    <t>Net 2016 Changes
Increase/(Decrease)</t>
  </si>
  <si>
    <r>
      <t>2016
Tarif en $ par pi</t>
    </r>
    <r>
      <rPr>
        <b/>
        <vertAlign val="superscript"/>
        <sz val="12"/>
        <color indexed="9"/>
        <rFont val="Arial"/>
        <family val="2"/>
      </rPr>
      <t>2</t>
    </r>
  </si>
  <si>
    <r>
      <t>2016
Tarif en $ par m</t>
    </r>
    <r>
      <rPr>
        <b/>
        <vertAlign val="superscript"/>
        <sz val="12"/>
        <color indexed="9"/>
        <rFont val="Arial"/>
        <family val="2"/>
      </rPr>
      <t>2</t>
    </r>
  </si>
  <si>
    <t>Variation en % par rapport à 2015</t>
  </si>
  <si>
    <t>Tarif en $ 2016</t>
  </si>
  <si>
    <t>7.70/80.00</t>
  </si>
  <si>
    <t>100.00/11.00</t>
  </si>
  <si>
    <t>300.00/900.00</t>
  </si>
  <si>
    <t>50%/5,000.00</t>
  </si>
  <si>
    <t>50%/10,000.00</t>
  </si>
  <si>
    <t>750.00/300</t>
  </si>
  <si>
    <t>Note :</t>
  </si>
  <si>
    <t>Copies – papier (par page) *</t>
  </si>
  <si>
    <t>Copies – DVD (par DVD) *</t>
  </si>
  <si>
    <t>Copies – USB (par USB) *</t>
  </si>
  <si>
    <t>Copies – Feuillet de plan (par feuillet) *</t>
  </si>
  <si>
    <t>Mesure corrective de type 1</t>
  </si>
  <si>
    <t>Mesure corrective de type 2</t>
  </si>
  <si>
    <t>Mesure corrective de type 3</t>
  </si>
  <si>
    <t>Mesure corrective de type 4</t>
  </si>
  <si>
    <t>Mesure corrective de type 5(a)</t>
  </si>
  <si>
    <t>*Coût des copies + TVH qui s'applique ci-dessus</t>
  </si>
  <si>
    <t>Variations en $ par rapport au Budget 2016</t>
  </si>
  <si>
    <t xml:space="preserve">
Prévisions
2016</t>
  </si>
  <si>
    <t xml:space="preserve">
Budget
2016</t>
  </si>
  <si>
    <t xml:space="preserve">
Estimations
2017</t>
  </si>
  <si>
    <r>
      <t>2017
Tarif en $ par pi</t>
    </r>
    <r>
      <rPr>
        <b/>
        <vertAlign val="superscript"/>
        <sz val="12"/>
        <color indexed="9"/>
        <rFont val="Arial"/>
        <family val="2"/>
      </rPr>
      <t>2</t>
    </r>
  </si>
  <si>
    <r>
      <t>2017
Tarif en $ par m</t>
    </r>
    <r>
      <rPr>
        <b/>
        <vertAlign val="superscript"/>
        <sz val="12"/>
        <color indexed="9"/>
        <rFont val="Arial"/>
        <family val="2"/>
      </rPr>
      <t>2</t>
    </r>
  </si>
  <si>
    <t>Variation en % par rapport à 2016</t>
  </si>
  <si>
    <t>Recettes en milliers (000 $) 2017</t>
  </si>
  <si>
    <t>Planification, de l'Infrastructure et le développement économique</t>
  </si>
  <si>
    <t>Fin de feuille de calcul</t>
  </si>
  <si>
    <t>9.90/80.00</t>
  </si>
  <si>
    <t>6.93/80.00</t>
  </si>
  <si>
    <t>90.00/11.00</t>
  </si>
  <si>
    <t>7.92/80.00</t>
  </si>
  <si>
    <t>5.54/80.00</t>
  </si>
  <si>
    <t>72.00/11.00</t>
  </si>
  <si>
    <t>s.o.</t>
  </si>
  <si>
    <t>Tarif en $ 2017</t>
  </si>
  <si>
    <t>1 janv. 2017</t>
  </si>
  <si>
    <t xml:space="preserve">
Utilisateurs du lecteur d’écran : Il y a deux régions sur cette feuille. La première commence à A6, la seconde, à A36.  Ville d’Ottawa, Departement de Planification, de l'Infrastructure et le développement économique, Services du Code du bâtiment - Code du bâtiment de l'Ontario, frais d’utilisation.  L’ensemble des données se termine à la case K88; une remarque suivent, à la case A91.</t>
  </si>
  <si>
    <t xml:space="preserve">
Utilisateurs du lecteur d’écran : Ce cahier comprend deux chiffriers; sur ce chiffrier, le tableau commence à la cellule A8. Les titres des colonnes figurent à la ligne 7. Les titres des lignes se trouvent dans la colonne A, Ville d’Ottawa, Departement de Planification, de l'Infrastructure et le développement économique, Services du Code du bâtiment - Code du bâtiment de l'Ontario, besoins en ressources opérationnelles, les nombres représentent des milliers de dollars. Les données prennent fin à la cellule F43.</t>
  </si>
  <si>
    <t xml:space="preserve">
Réels 
2015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</si>
</sst>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\ %"/>
    <numFmt numFmtId="167" formatCode="[$-C0C]d\ mmm\ yyyy;@"/>
    <numFmt numFmtId="168" formatCode="0.0\ %"/>
  </numFmts>
  <fonts count="2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rgb="FFFF0000"/>
      <name val="Arial"/>
      <family val="2"/>
    </font>
    <font>
      <b/>
      <sz val="12"/>
      <color rgb="FF003366"/>
      <name val="Arial"/>
      <family val="2"/>
    </font>
    <font>
      <b/>
      <sz val="12"/>
      <color rgb="FFFFFFFF"/>
      <name val="Arial"/>
      <family val="2"/>
    </font>
    <font>
      <b/>
      <vertAlign val="superscript"/>
      <sz val="12"/>
      <color indexed="9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65656"/>
        <bgColor indexed="64"/>
      </patternFill>
    </fill>
    <fill>
      <patternFill patternType="solid">
        <fgColor rgb="FF065196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48">
    <xf numFmtId="0" fontId="0" fillId="0" borderId="0" xfId="0"/>
    <xf numFmtId="0" fontId="4" fillId="2" borderId="0" xfId="0" applyFont="1" applyFill="1" applyBorder="1" applyAlignment="1"/>
    <xf numFmtId="0" fontId="5" fillId="2" borderId="0" xfId="0" applyFont="1" applyFill="1"/>
    <xf numFmtId="0" fontId="5" fillId="0" borderId="0" xfId="0" applyFont="1"/>
    <xf numFmtId="0" fontId="4" fillId="2" borderId="0" xfId="0" applyFont="1" applyFill="1" applyAlignment="1"/>
    <xf numFmtId="0" fontId="5" fillId="2" borderId="0" xfId="0" applyFont="1" applyFill="1" applyBorder="1"/>
    <xf numFmtId="41" fontId="8" fillId="2" borderId="6" xfId="0" applyNumberFormat="1" applyFont="1" applyFill="1" applyBorder="1"/>
    <xf numFmtId="0" fontId="8" fillId="2" borderId="0" xfId="0" applyFont="1" applyFill="1" applyBorder="1"/>
    <xf numFmtId="0" fontId="5" fillId="2" borderId="4" xfId="0" applyFont="1" applyFill="1" applyBorder="1"/>
    <xf numFmtId="43" fontId="8" fillId="2" borderId="14" xfId="0" applyNumberFormat="1" applyFont="1" applyFill="1" applyBorder="1"/>
    <xf numFmtId="43" fontId="8" fillId="2" borderId="16" xfId="0" applyNumberFormat="1" applyFont="1" applyFill="1" applyBorder="1"/>
    <xf numFmtId="0" fontId="5" fillId="0" borderId="0" xfId="0" applyFont="1" applyAlignment="1">
      <alignment horizontal="center"/>
    </xf>
    <xf numFmtId="0" fontId="8" fillId="0" borderId="0" xfId="0" applyFont="1"/>
    <xf numFmtId="0" fontId="5" fillId="8" borderId="0" xfId="0" applyFont="1" applyFill="1"/>
    <xf numFmtId="41" fontId="8" fillId="2" borderId="34" xfId="0" applyNumberFormat="1" applyFont="1" applyFill="1" applyBorder="1"/>
    <xf numFmtId="41" fontId="8" fillId="6" borderId="6" xfId="0" applyNumberFormat="1" applyFont="1" applyFill="1" applyBorder="1"/>
    <xf numFmtId="0" fontId="9" fillId="0" borderId="0" xfId="0" applyFont="1" applyAlignment="1">
      <alignment horizontal="center"/>
    </xf>
    <xf numFmtId="0" fontId="5" fillId="2" borderId="50" xfId="0" applyFont="1" applyFill="1" applyBorder="1" applyAlignment="1">
      <alignment horizontal="left" indent="1"/>
    </xf>
    <xf numFmtId="0" fontId="5" fillId="2" borderId="51" xfId="0" applyFont="1" applyFill="1" applyBorder="1" applyAlignment="1">
      <alignment horizontal="left" wrapText="1" indent="1"/>
    </xf>
    <xf numFmtId="0" fontId="5" fillId="2" borderId="28" xfId="0" applyFont="1" applyFill="1" applyBorder="1" applyAlignment="1">
      <alignment horizontal="left" indent="1"/>
    </xf>
    <xf numFmtId="0" fontId="5" fillId="2" borderId="52" xfId="0" applyFont="1" applyFill="1" applyBorder="1" applyAlignment="1">
      <alignment horizontal="left" indent="1"/>
    </xf>
    <xf numFmtId="0" fontId="8" fillId="2" borderId="5" xfId="0" applyFont="1" applyFill="1" applyBorder="1"/>
    <xf numFmtId="0" fontId="8" fillId="2" borderId="56" xfId="0" applyFont="1" applyFill="1" applyBorder="1" applyAlignment="1">
      <alignment horizontal="left" indent="1"/>
    </xf>
    <xf numFmtId="3" fontId="5" fillId="2" borderId="39" xfId="0" applyNumberFormat="1" applyFont="1" applyFill="1" applyBorder="1"/>
    <xf numFmtId="3" fontId="5" fillId="2" borderId="20" xfId="0" applyNumberFormat="1" applyFont="1" applyFill="1" applyBorder="1"/>
    <xf numFmtId="3" fontId="5" fillId="6" borderId="39" xfId="0" applyNumberFormat="1" applyFont="1" applyFill="1" applyBorder="1"/>
    <xf numFmtId="3" fontId="5" fillId="2" borderId="40" xfId="0" applyNumberFormat="1" applyFont="1" applyFill="1" applyBorder="1"/>
    <xf numFmtId="3" fontId="5" fillId="2" borderId="41" xfId="0" applyNumberFormat="1" applyFont="1" applyFill="1" applyBorder="1"/>
    <xf numFmtId="3" fontId="5" fillId="6" borderId="40" xfId="0" applyNumberFormat="1" applyFont="1" applyFill="1" applyBorder="1"/>
    <xf numFmtId="3" fontId="5" fillId="2" borderId="6" xfId="0" applyNumberFormat="1" applyFont="1" applyFill="1" applyBorder="1"/>
    <xf numFmtId="3" fontId="5" fillId="2" borderId="7" xfId="0" applyNumberFormat="1" applyFont="1" applyFill="1" applyBorder="1"/>
    <xf numFmtId="3" fontId="5" fillId="6" borderId="6" xfId="0" applyNumberFormat="1" applyFont="1" applyFill="1" applyBorder="1"/>
    <xf numFmtId="3" fontId="8" fillId="2" borderId="42" xfId="0" applyNumberFormat="1" applyFont="1" applyFill="1" applyBorder="1"/>
    <xf numFmtId="3" fontId="8" fillId="2" borderId="24" xfId="0" applyNumberFormat="1" applyFont="1" applyFill="1" applyBorder="1"/>
    <xf numFmtId="3" fontId="8" fillId="6" borderId="42" xfId="0" applyNumberFormat="1" applyFont="1" applyFill="1" applyBorder="1"/>
    <xf numFmtId="3" fontId="8" fillId="2" borderId="44" xfId="0" applyNumberFormat="1" applyFont="1" applyFill="1" applyBorder="1"/>
    <xf numFmtId="3" fontId="8" fillId="2" borderId="9" xfId="0" applyNumberFormat="1" applyFont="1" applyFill="1" applyBorder="1"/>
    <xf numFmtId="3" fontId="8" fillId="6" borderId="44" xfId="0" applyNumberFormat="1" applyFont="1" applyFill="1" applyBorder="1"/>
    <xf numFmtId="3" fontId="8" fillId="2" borderId="6" xfId="0" applyNumberFormat="1" applyFont="1" applyFill="1" applyBorder="1"/>
    <xf numFmtId="3" fontId="8" fillId="2" borderId="7" xfId="0" applyNumberFormat="1" applyFont="1" applyFill="1" applyBorder="1"/>
    <xf numFmtId="3" fontId="8" fillId="6" borderId="6" xfId="0" applyNumberFormat="1" applyFont="1" applyFill="1" applyBorder="1"/>
    <xf numFmtId="3" fontId="5" fillId="2" borderId="45" xfId="0" applyNumberFormat="1" applyFont="1" applyFill="1" applyBorder="1"/>
    <xf numFmtId="3" fontId="5" fillId="2" borderId="43" xfId="0" applyNumberFormat="1" applyFont="1" applyFill="1" applyBorder="1"/>
    <xf numFmtId="3" fontId="5" fillId="6" borderId="45" xfId="0" applyNumberFormat="1" applyFont="1" applyFill="1" applyBorder="1"/>
    <xf numFmtId="3" fontId="8" fillId="2" borderId="2" xfId="0" applyNumberFormat="1" applyFont="1" applyFill="1" applyBorder="1"/>
    <xf numFmtId="3" fontId="8" fillId="2" borderId="3" xfId="0" applyNumberFormat="1" applyFont="1" applyFill="1" applyBorder="1"/>
    <xf numFmtId="3" fontId="8" fillId="6" borderId="2" xfId="0" applyNumberFormat="1" applyFont="1" applyFill="1" applyBorder="1"/>
    <xf numFmtId="4" fontId="8" fillId="2" borderId="14" xfId="0" applyNumberFormat="1" applyFont="1" applyFill="1" applyBorder="1"/>
    <xf numFmtId="4" fontId="8" fillId="6" borderId="14" xfId="0" applyNumberFormat="1" applyFont="1" applyFill="1" applyBorder="1"/>
    <xf numFmtId="3" fontId="8" fillId="2" borderId="47" xfId="0" applyNumberFormat="1" applyFont="1" applyFill="1" applyBorder="1"/>
    <xf numFmtId="3" fontId="8" fillId="2" borderId="32" xfId="0" applyNumberFormat="1" applyFont="1" applyFill="1" applyBorder="1"/>
    <xf numFmtId="3" fontId="8" fillId="6" borderId="47" xfId="0" applyNumberFormat="1" applyFont="1" applyFill="1" applyBorder="1"/>
    <xf numFmtId="0" fontId="5" fillId="8" borderId="0" xfId="0" applyFont="1" applyFill="1" applyBorder="1"/>
    <xf numFmtId="0" fontId="5" fillId="0" borderId="0" xfId="0" applyFont="1" applyBorder="1"/>
    <xf numFmtId="0" fontId="9" fillId="0" borderId="0" xfId="0" applyFont="1"/>
    <xf numFmtId="0" fontId="8" fillId="2" borderId="55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41" fontId="9" fillId="0" borderId="0" xfId="0" applyNumberFormat="1" applyFont="1"/>
    <xf numFmtId="0" fontId="8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8" fillId="2" borderId="27" xfId="0" applyFont="1" applyFill="1" applyBorder="1"/>
    <xf numFmtId="43" fontId="7" fillId="2" borderId="0" xfId="0" applyNumberFormat="1" applyFont="1" applyFill="1" applyBorder="1"/>
    <xf numFmtId="0" fontId="8" fillId="8" borderId="0" xfId="0" applyFont="1" applyFill="1"/>
    <xf numFmtId="41" fontId="5" fillId="2" borderId="34" xfId="0" applyNumberFormat="1" applyFont="1" applyFill="1" applyBorder="1" applyAlignment="1">
      <alignment horizontal="center" wrapText="1"/>
    </xf>
    <xf numFmtId="41" fontId="5" fillId="6" borderId="34" xfId="0" applyNumberFormat="1" applyFont="1" applyFill="1" applyBorder="1" applyAlignment="1">
      <alignment horizontal="center" wrapText="1"/>
    </xf>
    <xf numFmtId="3" fontId="5" fillId="2" borderId="34" xfId="0" applyNumberFormat="1" applyFont="1" applyFill="1" applyBorder="1" applyAlignment="1">
      <alignment horizontal="right" wrapText="1"/>
    </xf>
    <xf numFmtId="3" fontId="5" fillId="6" borderId="34" xfId="0" applyNumberFormat="1" applyFont="1" applyFill="1" applyBorder="1" applyAlignment="1">
      <alignment horizontal="right" wrapText="1"/>
    </xf>
    <xf numFmtId="41" fontId="8" fillId="2" borderId="34" xfId="0" applyNumberFormat="1" applyFont="1" applyFill="1" applyBorder="1" applyAlignment="1">
      <alignment horizontal="center" wrapText="1"/>
    </xf>
    <xf numFmtId="41" fontId="8" fillId="6" borderId="34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7" borderId="0" xfId="0" applyFont="1" applyFill="1" applyBorder="1"/>
    <xf numFmtId="0" fontId="5" fillId="7" borderId="0" xfId="0" applyFont="1" applyFill="1"/>
    <xf numFmtId="0" fontId="5" fillId="8" borderId="0" xfId="0" applyFont="1" applyFill="1" applyAlignment="1">
      <alignment horizontal="center"/>
    </xf>
    <xf numFmtId="43" fontId="5" fillId="2" borderId="39" xfId="0" applyNumberFormat="1" applyFont="1" applyFill="1" applyBorder="1" applyAlignment="1">
      <alignment horizontal="right"/>
    </xf>
    <xf numFmtId="3" fontId="5" fillId="0" borderId="21" xfId="0" applyNumberFormat="1" applyFont="1" applyFill="1" applyBorder="1"/>
    <xf numFmtId="3" fontId="5" fillId="0" borderId="21" xfId="1" applyNumberFormat="1" applyFont="1" applyFill="1" applyBorder="1"/>
    <xf numFmtId="3" fontId="5" fillId="0" borderId="8" xfId="1" applyNumberFormat="1" applyFont="1" applyFill="1" applyBorder="1"/>
    <xf numFmtId="3" fontId="8" fillId="0" borderId="25" xfId="1" applyNumberFormat="1" applyFont="1" applyFill="1" applyBorder="1"/>
    <xf numFmtId="3" fontId="5" fillId="0" borderId="26" xfId="1" applyNumberFormat="1" applyFont="1" applyFill="1" applyBorder="1"/>
    <xf numFmtId="3" fontId="8" fillId="0" borderId="57" xfId="1" applyNumberFormat="1" applyFont="1" applyFill="1" applyBorder="1"/>
    <xf numFmtId="3" fontId="5" fillId="0" borderId="46" xfId="1" applyNumberFormat="1" applyFont="1" applyFill="1" applyBorder="1"/>
    <xf numFmtId="3" fontId="8" fillId="0" borderId="18" xfId="1" applyNumberFormat="1" applyFont="1" applyFill="1" applyBorder="1"/>
    <xf numFmtId="3" fontId="8" fillId="0" borderId="48" xfId="1" applyNumberFormat="1" applyFont="1" applyFill="1" applyBorder="1"/>
    <xf numFmtId="4" fontId="8" fillId="0" borderId="29" xfId="1" applyNumberFormat="1" applyFont="1" applyFill="1" applyBorder="1"/>
    <xf numFmtId="4" fontId="5" fillId="6" borderId="12" xfId="1" applyNumberFormat="1" applyFont="1" applyFill="1" applyBorder="1" applyAlignment="1">
      <alignment horizontal="right" vertical="top" wrapText="1"/>
    </xf>
    <xf numFmtId="4" fontId="8" fillId="6" borderId="12" xfId="1" applyNumberFormat="1" applyFont="1" applyFill="1" applyBorder="1" applyAlignment="1">
      <alignment horizontal="right" wrapText="1"/>
    </xf>
    <xf numFmtId="0" fontId="5" fillId="8" borderId="51" xfId="0" applyFont="1" applyFill="1" applyBorder="1" applyAlignment="1">
      <alignment horizontal="left" vertical="top" wrapText="1" indent="1"/>
    </xf>
    <xf numFmtId="0" fontId="5" fillId="0" borderId="51" xfId="0" applyFont="1" applyBorder="1" applyAlignment="1">
      <alignment horizontal="left" vertical="top" wrapText="1" indent="1"/>
    </xf>
    <xf numFmtId="0" fontId="5" fillId="2" borderId="51" xfId="0" applyFont="1" applyFill="1" applyBorder="1" applyAlignment="1">
      <alignment horizontal="left" vertical="top" wrapText="1" indent="1"/>
    </xf>
    <xf numFmtId="49" fontId="5" fillId="0" borderId="51" xfId="3" applyNumberFormat="1" applyFont="1" applyFill="1" applyBorder="1" applyAlignment="1">
      <alignment horizontal="left" vertical="top" wrapText="1" indent="2"/>
    </xf>
    <xf numFmtId="0" fontId="5" fillId="2" borderId="50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left" vertical="top" wrapText="1" indent="1"/>
    </xf>
    <xf numFmtId="0" fontId="5" fillId="2" borderId="51" xfId="4" applyFont="1" applyFill="1" applyBorder="1" applyAlignment="1">
      <alignment horizontal="left" vertical="top" wrapText="1" indent="1"/>
    </xf>
    <xf numFmtId="0" fontId="8" fillId="2" borderId="30" xfId="0" applyFont="1" applyFill="1" applyBorder="1"/>
    <xf numFmtId="3" fontId="8" fillId="2" borderId="14" xfId="0" applyNumberFormat="1" applyFont="1" applyFill="1" applyBorder="1" applyAlignment="1">
      <alignment horizontal="right" wrapText="1"/>
    </xf>
    <xf numFmtId="0" fontId="5" fillId="2" borderId="54" xfId="0" applyFont="1" applyFill="1" applyBorder="1" applyAlignment="1">
      <alignment horizontal="left" vertical="top" wrapText="1" indent="1"/>
    </xf>
    <xf numFmtId="3" fontId="8" fillId="6" borderId="14" xfId="0" applyNumberFormat="1" applyFont="1" applyFill="1" applyBorder="1" applyAlignment="1">
      <alignment horizontal="right" wrapText="1"/>
    </xf>
    <xf numFmtId="4" fontId="8" fillId="6" borderId="38" xfId="1" applyNumberFormat="1" applyFont="1" applyFill="1" applyBorder="1" applyAlignment="1">
      <alignment horizontal="right" wrapText="1"/>
    </xf>
    <xf numFmtId="49" fontId="5" fillId="0" borderId="54" xfId="3" applyNumberFormat="1" applyFont="1" applyFill="1" applyBorder="1" applyAlignment="1">
      <alignment horizontal="left" vertical="top" wrapText="1" indent="2"/>
    </xf>
    <xf numFmtId="0" fontId="5" fillId="2" borderId="50" xfId="4" applyFont="1" applyFill="1" applyBorder="1" applyAlignment="1">
      <alignment horizontal="left" vertical="top" wrapText="1" indent="1"/>
    </xf>
    <xf numFmtId="0" fontId="5" fillId="0" borderId="50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left" vertical="top" wrapText="1" indent="2"/>
    </xf>
    <xf numFmtId="3" fontId="5" fillId="2" borderId="40" xfId="0" applyNumberFormat="1" applyFont="1" applyFill="1" applyBorder="1" applyAlignment="1">
      <alignment horizontal="right" wrapText="1"/>
    </xf>
    <xf numFmtId="0" fontId="5" fillId="2" borderId="54" xfId="0" applyFont="1" applyFill="1" applyBorder="1" applyAlignment="1">
      <alignment horizontal="left" vertical="top" wrapText="1" indent="2"/>
    </xf>
    <xf numFmtId="3" fontId="5" fillId="2" borderId="39" xfId="0" applyNumberFormat="1" applyFont="1" applyFill="1" applyBorder="1" applyAlignment="1">
      <alignment horizontal="right" wrapText="1"/>
    </xf>
    <xf numFmtId="0" fontId="8" fillId="2" borderId="67" xfId="0" applyFont="1" applyFill="1" applyBorder="1"/>
    <xf numFmtId="3" fontId="8" fillId="2" borderId="68" xfId="0" applyNumberFormat="1" applyFont="1" applyFill="1" applyBorder="1" applyAlignment="1">
      <alignment horizontal="right" wrapText="1"/>
    </xf>
    <xf numFmtId="3" fontId="8" fillId="6" borderId="68" xfId="0" applyNumberFormat="1" applyFont="1" applyFill="1" applyBorder="1" applyAlignment="1">
      <alignment horizontal="right" wrapText="1"/>
    </xf>
    <xf numFmtId="4" fontId="8" fillId="6" borderId="69" xfId="1" applyNumberFormat="1" applyFont="1" applyFill="1" applyBorder="1" applyAlignment="1">
      <alignment horizontal="right" wrapText="1"/>
    </xf>
    <xf numFmtId="3" fontId="5" fillId="0" borderId="21" xfId="0" applyNumberFormat="1" applyFont="1" applyFill="1" applyBorder="1" applyAlignment="1">
      <alignment vertical="top"/>
    </xf>
    <xf numFmtId="0" fontId="5" fillId="0" borderId="5" xfId="0" applyFont="1" applyBorder="1" applyAlignment="1">
      <alignment horizontal="left"/>
    </xf>
    <xf numFmtId="3" fontId="8" fillId="6" borderId="70" xfId="0" applyNumberFormat="1" applyFont="1" applyFill="1" applyBorder="1" applyAlignment="1">
      <alignment horizontal="right" wrapText="1"/>
    </xf>
    <xf numFmtId="0" fontId="8" fillId="2" borderId="49" xfId="0" applyFont="1" applyFill="1" applyBorder="1"/>
    <xf numFmtId="3" fontId="8" fillId="2" borderId="2" xfId="0" applyNumberFormat="1" applyFont="1" applyFill="1" applyBorder="1" applyAlignment="1">
      <alignment horizontal="right" wrapText="1"/>
    </xf>
    <xf numFmtId="3" fontId="8" fillId="6" borderId="2" xfId="0" applyNumberFormat="1" applyFont="1" applyFill="1" applyBorder="1" applyAlignment="1">
      <alignment horizontal="right" wrapText="1"/>
    </xf>
    <xf numFmtId="4" fontId="8" fillId="6" borderId="70" xfId="1" applyNumberFormat="1" applyFont="1" applyFill="1" applyBorder="1" applyAlignment="1">
      <alignment horizontal="right" wrapText="1"/>
    </xf>
    <xf numFmtId="3" fontId="8" fillId="0" borderId="69" xfId="0" applyNumberFormat="1" applyFont="1" applyFill="1" applyBorder="1"/>
    <xf numFmtId="3" fontId="5" fillId="2" borderId="45" xfId="0" applyNumberFormat="1" applyFont="1" applyFill="1" applyBorder="1" applyAlignment="1">
      <alignment horizontal="right" wrapText="1"/>
    </xf>
    <xf numFmtId="3" fontId="5" fillId="6" borderId="45" xfId="0" applyNumberFormat="1" applyFont="1" applyFill="1" applyBorder="1" applyAlignment="1">
      <alignment horizontal="right" wrapText="1"/>
    </xf>
    <xf numFmtId="4" fontId="5" fillId="6" borderId="66" xfId="1" applyNumberFormat="1" applyFont="1" applyFill="1" applyBorder="1" applyAlignment="1">
      <alignment horizontal="right" wrapText="1"/>
    </xf>
    <xf numFmtId="3" fontId="5" fillId="6" borderId="39" xfId="0" applyNumberFormat="1" applyFont="1" applyFill="1" applyBorder="1" applyAlignment="1">
      <alignment horizontal="right" wrapText="1"/>
    </xf>
    <xf numFmtId="4" fontId="5" fillId="6" borderId="65" xfId="1" applyNumberFormat="1" applyFont="1" applyFill="1" applyBorder="1" applyAlignment="1">
      <alignment horizontal="right" wrapText="1"/>
    </xf>
    <xf numFmtId="3" fontId="5" fillId="2" borderId="61" xfId="0" applyNumberFormat="1" applyFont="1" applyFill="1" applyBorder="1" applyAlignment="1">
      <alignment horizontal="right" wrapText="1"/>
    </xf>
    <xf numFmtId="3" fontId="5" fillId="6" borderId="62" xfId="0" applyNumberFormat="1" applyFont="1" applyFill="1" applyBorder="1" applyAlignment="1">
      <alignment horizontal="right" wrapText="1"/>
    </xf>
    <xf numFmtId="3" fontId="5" fillId="6" borderId="26" xfId="0" applyNumberFormat="1" applyFont="1" applyFill="1" applyBorder="1" applyAlignment="1">
      <alignment horizontal="right" wrapText="1"/>
    </xf>
    <xf numFmtId="3" fontId="5" fillId="6" borderId="46" xfId="0" applyNumberFormat="1" applyFont="1" applyFill="1" applyBorder="1" applyAlignment="1">
      <alignment horizontal="right" wrapText="1"/>
    </xf>
    <xf numFmtId="3" fontId="5" fillId="6" borderId="61" xfId="0" applyNumberFormat="1" applyFont="1" applyFill="1" applyBorder="1" applyAlignment="1">
      <alignment horizontal="right" wrapText="1"/>
    </xf>
    <xf numFmtId="4" fontId="5" fillId="6" borderId="63" xfId="1" applyNumberFormat="1" applyFont="1" applyFill="1" applyBorder="1" applyAlignment="1">
      <alignment horizontal="right" wrapText="1"/>
    </xf>
    <xf numFmtId="3" fontId="5" fillId="6" borderId="40" xfId="0" applyNumberFormat="1" applyFont="1" applyFill="1" applyBorder="1" applyAlignment="1">
      <alignment horizontal="right" wrapText="1"/>
    </xf>
    <xf numFmtId="4" fontId="5" fillId="6" borderId="64" xfId="1" applyNumberFormat="1" applyFont="1" applyFill="1" applyBorder="1" applyAlignment="1">
      <alignment horizontal="right" wrapText="1"/>
    </xf>
    <xf numFmtId="3" fontId="5" fillId="0" borderId="40" xfId="0" applyNumberFormat="1" applyFont="1" applyFill="1" applyBorder="1" applyAlignment="1">
      <alignment horizontal="right" wrapText="1"/>
    </xf>
    <xf numFmtId="4" fontId="5" fillId="6" borderId="12" xfId="1" applyNumberFormat="1" applyFont="1" applyFill="1" applyBorder="1" applyAlignment="1">
      <alignment horizontal="right" wrapText="1"/>
    </xf>
    <xf numFmtId="3" fontId="5" fillId="6" borderId="21" xfId="0" applyNumberFormat="1" applyFont="1" applyFill="1" applyBorder="1" applyAlignment="1">
      <alignment horizontal="right" wrapText="1"/>
    </xf>
    <xf numFmtId="4" fontId="5" fillId="6" borderId="73" xfId="1" applyNumberFormat="1" applyFont="1" applyFill="1" applyBorder="1" applyAlignment="1">
      <alignment horizontal="right" wrapText="1"/>
    </xf>
    <xf numFmtId="165" fontId="5" fillId="8" borderId="8" xfId="0" applyNumberFormat="1" applyFont="1" applyFill="1" applyBorder="1"/>
    <xf numFmtId="3" fontId="5" fillId="8" borderId="8" xfId="1" applyNumberFormat="1" applyFont="1" applyFill="1" applyBorder="1"/>
    <xf numFmtId="0" fontId="5" fillId="8" borderId="72" xfId="0" applyFont="1" applyFill="1" applyBorder="1" applyAlignment="1"/>
    <xf numFmtId="43" fontId="8" fillId="9" borderId="39" xfId="0" applyNumberFormat="1" applyFont="1" applyFill="1" applyBorder="1" applyAlignment="1">
      <alignment horizontal="center"/>
    </xf>
    <xf numFmtId="43" fontId="8" fillId="2" borderId="39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43" fontId="5" fillId="2" borderId="39" xfId="0" applyNumberFormat="1" applyFont="1" applyFill="1" applyBorder="1" applyAlignment="1">
      <alignment horizontal="right" vertical="center"/>
    </xf>
    <xf numFmtId="43" fontId="5" fillId="9" borderId="39" xfId="0" applyNumberFormat="1" applyFont="1" applyFill="1" applyBorder="1" applyAlignment="1">
      <alignment horizontal="right" vertical="center"/>
    </xf>
    <xf numFmtId="165" fontId="5" fillId="8" borderId="39" xfId="5" applyNumberFormat="1" applyFont="1" applyFill="1" applyBorder="1" applyAlignment="1">
      <alignment horizontal="right" vertical="center"/>
    </xf>
    <xf numFmtId="3" fontId="5" fillId="8" borderId="26" xfId="0" applyNumberFormat="1" applyFont="1" applyFill="1" applyBorder="1"/>
    <xf numFmtId="0" fontId="8" fillId="2" borderId="33" xfId="0" applyFont="1" applyFill="1" applyBorder="1"/>
    <xf numFmtId="0" fontId="8" fillId="2" borderId="51" xfId="0" applyFont="1" applyFill="1" applyBorder="1" applyAlignment="1">
      <alignment horizontal="left" wrapText="1"/>
    </xf>
    <xf numFmtId="0" fontId="8" fillId="2" borderId="67" xfId="0" applyFont="1" applyFill="1" applyBorder="1" applyAlignment="1">
      <alignment wrapText="1"/>
    </xf>
    <xf numFmtId="0" fontId="8" fillId="2" borderId="5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5" fillId="2" borderId="28" xfId="0" applyFont="1" applyFill="1" applyBorder="1" applyAlignment="1">
      <alignment horizontal="left" indent="3"/>
    </xf>
    <xf numFmtId="0" fontId="5" fillId="0" borderId="58" xfId="0" applyFont="1" applyFill="1" applyBorder="1" applyAlignment="1">
      <alignment wrapText="1"/>
    </xf>
    <xf numFmtId="43" fontId="5" fillId="0" borderId="40" xfId="2" applyFont="1" applyFill="1" applyBorder="1"/>
    <xf numFmtId="43" fontId="5" fillId="8" borderId="40" xfId="2" applyFont="1" applyFill="1" applyBorder="1" applyAlignment="1">
      <alignment horizontal="right"/>
    </xf>
    <xf numFmtId="0" fontId="5" fillId="2" borderId="58" xfId="0" applyFont="1" applyFill="1" applyBorder="1" applyAlignment="1">
      <alignment wrapText="1"/>
    </xf>
    <xf numFmtId="0" fontId="8" fillId="2" borderId="58" xfId="0" applyFont="1" applyFill="1" applyBorder="1" applyAlignment="1">
      <alignment wrapText="1"/>
    </xf>
    <xf numFmtId="0" fontId="5" fillId="0" borderId="58" xfId="0" applyFont="1" applyFill="1" applyBorder="1" applyAlignment="1">
      <alignment horizontal="left" wrapText="1"/>
    </xf>
    <xf numFmtId="0" fontId="5" fillId="0" borderId="78" xfId="0" applyFont="1" applyFill="1" applyBorder="1" applyAlignment="1">
      <alignment horizontal="left" wrapText="1"/>
    </xf>
    <xf numFmtId="3" fontId="5" fillId="0" borderId="80" xfId="0" applyNumberFormat="1" applyFont="1" applyFill="1" applyBorder="1" applyAlignment="1">
      <alignment vertical="top"/>
    </xf>
    <xf numFmtId="3" fontId="5" fillId="0" borderId="26" xfId="0" applyNumberFormat="1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4" fillId="0" borderId="0" xfId="0" applyFont="1" applyAlignment="1"/>
    <xf numFmtId="0" fontId="8" fillId="0" borderId="33" xfId="0" applyFont="1" applyBorder="1" applyAlignment="1">
      <alignment horizontal="left"/>
    </xf>
    <xf numFmtId="0" fontId="8" fillId="0" borderId="53" xfId="0" applyFont="1" applyBorder="1" applyAlignment="1">
      <alignment horizontal="left" indent="1"/>
    </xf>
    <xf numFmtId="0" fontId="5" fillId="2" borderId="58" xfId="0" applyFont="1" applyFill="1" applyBorder="1" applyAlignment="1">
      <alignment horizontal="left" indent="1"/>
    </xf>
    <xf numFmtId="0" fontId="8" fillId="8" borderId="81" xfId="0" applyFont="1" applyFill="1" applyBorder="1"/>
    <xf numFmtId="0" fontId="5" fillId="0" borderId="52" xfId="0" applyFont="1" applyFill="1" applyBorder="1" applyAlignment="1">
      <alignment horizontal="left" indent="1"/>
    </xf>
    <xf numFmtId="0" fontId="5" fillId="0" borderId="58" xfId="0" applyFont="1" applyFill="1" applyBorder="1" applyAlignment="1">
      <alignment horizontal="left" indent="1"/>
    </xf>
    <xf numFmtId="0" fontId="8" fillId="0" borderId="56" xfId="0" applyFont="1" applyBorder="1" applyAlignment="1">
      <alignment horizontal="left" indent="1"/>
    </xf>
    <xf numFmtId="0" fontId="8" fillId="0" borderId="35" xfId="0" applyFont="1" applyFill="1" applyBorder="1"/>
    <xf numFmtId="0" fontId="14" fillId="2" borderId="0" xfId="0" applyFont="1" applyFill="1" applyAlignment="1">
      <alignment horizontal="left"/>
    </xf>
    <xf numFmtId="166" fontId="5" fillId="8" borderId="0" xfId="0" applyNumberFormat="1" applyFont="1" applyFill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166" fontId="5" fillId="8" borderId="39" xfId="5" applyNumberFormat="1" applyFont="1" applyFill="1" applyBorder="1" applyAlignment="1">
      <alignment horizontal="right"/>
    </xf>
    <xf numFmtId="166" fontId="5" fillId="8" borderId="39" xfId="5" applyNumberFormat="1" applyFont="1" applyFill="1" applyBorder="1" applyAlignment="1">
      <alignment horizontal="right" vertical="center"/>
    </xf>
    <xf numFmtId="166" fontId="5" fillId="8" borderId="40" xfId="5" applyNumberFormat="1" applyFont="1" applyFill="1" applyBorder="1" applyAlignment="1">
      <alignment horizontal="right" vertical="center"/>
    </xf>
    <xf numFmtId="166" fontId="5" fillId="8" borderId="72" xfId="0" applyNumberFormat="1" applyFont="1" applyFill="1" applyBorder="1" applyAlignment="1"/>
    <xf numFmtId="166" fontId="5" fillId="0" borderId="0" xfId="0" applyNumberFormat="1" applyFont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7" fontId="5" fillId="8" borderId="0" xfId="0" applyNumberFormat="1" applyFont="1" applyFill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0" borderId="3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center"/>
    </xf>
    <xf numFmtId="167" fontId="5" fillId="8" borderId="40" xfId="0" applyNumberFormat="1" applyFont="1" applyFill="1" applyBorder="1" applyAlignment="1">
      <alignment horizontal="right"/>
    </xf>
    <xf numFmtId="167" fontId="5" fillId="8" borderId="40" xfId="0" applyNumberFormat="1" applyFont="1" applyFill="1" applyBorder="1" applyAlignment="1">
      <alignment horizontal="center"/>
    </xf>
    <xf numFmtId="167" fontId="5" fillId="0" borderId="74" xfId="0" applyNumberFormat="1" applyFont="1" applyBorder="1" applyAlignment="1"/>
    <xf numFmtId="167" fontId="5" fillId="0" borderId="0" xfId="0" applyNumberFormat="1" applyFont="1" applyAlignment="1">
      <alignment horizontal="center"/>
    </xf>
    <xf numFmtId="43" fontId="5" fillId="2" borderId="40" xfId="2" applyFont="1" applyFill="1" applyBorder="1" applyAlignment="1">
      <alignment horizontal="right"/>
    </xf>
    <xf numFmtId="168" fontId="5" fillId="8" borderId="40" xfId="5" applyNumberFormat="1" applyFont="1" applyFill="1" applyBorder="1" applyAlignment="1">
      <alignment horizontal="right"/>
    </xf>
    <xf numFmtId="168" fontId="5" fillId="8" borderId="79" xfId="5" applyNumberFormat="1" applyFont="1" applyFill="1" applyBorder="1" applyAlignment="1">
      <alignment horizontal="right" vertical="center"/>
    </xf>
    <xf numFmtId="168" fontId="5" fillId="8" borderId="40" xfId="5" applyNumberFormat="1" applyFont="1" applyFill="1" applyBorder="1" applyAlignment="1">
      <alignment horizontal="right" vertical="center"/>
    </xf>
    <xf numFmtId="0" fontId="8" fillId="10" borderId="36" xfId="0" applyFont="1" applyFill="1" applyBorder="1" applyAlignment="1">
      <alignment vertical="center"/>
    </xf>
    <xf numFmtId="166" fontId="19" fillId="10" borderId="14" xfId="0" applyNumberFormat="1" applyFont="1" applyFill="1" applyBorder="1" applyAlignment="1">
      <alignment horizontal="center" vertical="center" wrapText="1"/>
    </xf>
    <xf numFmtId="167" fontId="19" fillId="10" borderId="14" xfId="0" applyNumberFormat="1" applyFont="1" applyFill="1" applyBorder="1" applyAlignment="1">
      <alignment horizontal="center" vertical="center" wrapText="1"/>
    </xf>
    <xf numFmtId="0" fontId="19" fillId="10" borderId="38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/>
    <xf numFmtId="0" fontId="5" fillId="0" borderId="52" xfId="0" applyFont="1" applyFill="1" applyBorder="1" applyAlignment="1">
      <alignment wrapText="1"/>
    </xf>
    <xf numFmtId="0" fontId="5" fillId="0" borderId="58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5" fillId="11" borderId="58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43" fontId="5" fillId="2" borderId="41" xfId="2" applyFont="1" applyFill="1" applyBorder="1" applyAlignment="1">
      <alignment horizontal="center"/>
    </xf>
    <xf numFmtId="0" fontId="5" fillId="2" borderId="58" xfId="0" applyFont="1" applyFill="1" applyBorder="1" applyAlignment="1">
      <alignment vertical="top" wrapText="1"/>
    </xf>
    <xf numFmtId="43" fontId="5" fillId="9" borderId="40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8" borderId="0" xfId="0" applyFont="1" applyFill="1" applyBorder="1"/>
    <xf numFmtId="3" fontId="5" fillId="0" borderId="21" xfId="0" applyNumberFormat="1" applyFont="1" applyFill="1" applyBorder="1"/>
    <xf numFmtId="3" fontId="5" fillId="0" borderId="21" xfId="0" applyNumberFormat="1" applyFont="1" applyFill="1" applyBorder="1" applyAlignment="1">
      <alignment vertical="top"/>
    </xf>
    <xf numFmtId="0" fontId="5" fillId="2" borderId="58" xfId="0" applyFont="1" applyFill="1" applyBorder="1" applyAlignment="1">
      <alignment wrapText="1"/>
    </xf>
    <xf numFmtId="43" fontId="5" fillId="2" borderId="59" xfId="2" applyFont="1" applyFill="1" applyBorder="1" applyAlignment="1">
      <alignment horizontal="center"/>
    </xf>
    <xf numFmtId="0" fontId="5" fillId="0" borderId="58" xfId="9" applyFont="1" applyFill="1" applyBorder="1" applyAlignment="1">
      <alignment horizontal="left" wrapText="1"/>
    </xf>
    <xf numFmtId="167" fontId="8" fillId="0" borderId="39" xfId="0" applyNumberFormat="1" applyFont="1" applyFill="1" applyBorder="1" applyAlignment="1">
      <alignment horizontal="right" vertical="top" wrapText="1"/>
    </xf>
    <xf numFmtId="0" fontId="8" fillId="2" borderId="50" xfId="0" applyFont="1" applyFill="1" applyBorder="1" applyAlignment="1">
      <alignment horizontal="left" vertical="top" wrapText="1"/>
    </xf>
    <xf numFmtId="43" fontId="5" fillId="0" borderId="59" xfId="2" applyFont="1" applyFill="1" applyBorder="1" applyAlignment="1">
      <alignment horizontal="right"/>
    </xf>
    <xf numFmtId="0" fontId="5" fillId="8" borderId="0" xfId="0" applyFont="1" applyFill="1" applyBorder="1" applyAlignment="1">
      <alignment vertical="top" wrapText="1"/>
    </xf>
    <xf numFmtId="0" fontId="5" fillId="8" borderId="84" xfId="0" applyFont="1" applyFill="1" applyBorder="1"/>
    <xf numFmtId="0" fontId="5" fillId="8" borderId="84" xfId="0" applyFont="1" applyFill="1" applyBorder="1" applyAlignment="1">
      <alignment horizontal="center"/>
    </xf>
    <xf numFmtId="166" fontId="5" fillId="8" borderId="84" xfId="0" applyNumberFormat="1" applyFont="1" applyFill="1" applyBorder="1" applyAlignment="1">
      <alignment horizontal="center"/>
    </xf>
    <xf numFmtId="167" fontId="5" fillId="8" borderId="84" xfId="0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166" fontId="5" fillId="8" borderId="0" xfId="0" applyNumberFormat="1" applyFont="1" applyFill="1" applyBorder="1" applyAlignment="1">
      <alignment horizontal="center"/>
    </xf>
    <xf numFmtId="167" fontId="5" fillId="8" borderId="0" xfId="0" applyNumberFormat="1" applyFont="1" applyFill="1" applyBorder="1" applyAlignment="1">
      <alignment horizontal="center"/>
    </xf>
    <xf numFmtId="0" fontId="5" fillId="0" borderId="58" xfId="0" applyFont="1" applyBorder="1" applyAlignment="1">
      <alignment vertical="top" wrapText="1"/>
    </xf>
    <xf numFmtId="0" fontId="8" fillId="0" borderId="58" xfId="0" applyFont="1" applyFill="1" applyBorder="1" applyAlignment="1">
      <alignment vertical="top" wrapText="1"/>
    </xf>
    <xf numFmtId="0" fontId="5" fillId="0" borderId="58" xfId="0" applyFont="1" applyBorder="1" applyAlignment="1">
      <alignment wrapText="1"/>
    </xf>
    <xf numFmtId="0" fontId="5" fillId="0" borderId="83" xfId="0" applyFont="1" applyBorder="1" applyAlignment="1">
      <alignment wrapText="1"/>
    </xf>
    <xf numFmtId="0" fontId="5" fillId="0" borderId="52" xfId="0" applyFont="1" applyBorder="1" applyAlignment="1">
      <alignment vertical="top" wrapText="1"/>
    </xf>
    <xf numFmtId="0" fontId="5" fillId="0" borderId="58" xfId="0" applyFont="1" applyFill="1" applyBorder="1" applyAlignment="1">
      <alignment vertical="top" wrapText="1"/>
    </xf>
    <xf numFmtId="0" fontId="5" fillId="0" borderId="58" xfId="0" applyFont="1" applyFill="1" applyBorder="1" applyAlignment="1">
      <alignment horizontal="left" vertical="top" wrapText="1"/>
    </xf>
    <xf numFmtId="0" fontId="5" fillId="8" borderId="58" xfId="9" applyFont="1" applyFill="1" applyBorder="1" applyAlignment="1">
      <alignment horizontal="left" wrapText="1"/>
    </xf>
    <xf numFmtId="0" fontId="5" fillId="8" borderId="58" xfId="9" applyFont="1" applyFill="1" applyBorder="1" applyAlignment="1">
      <alignment wrapText="1"/>
    </xf>
    <xf numFmtId="0" fontId="5" fillId="8" borderId="0" xfId="9" applyFont="1" applyFill="1" applyBorder="1" applyAlignment="1">
      <alignment horizontal="left" wrapText="1"/>
    </xf>
    <xf numFmtId="0" fontId="5" fillId="0" borderId="85" xfId="0" applyFont="1" applyBorder="1" applyAlignment="1">
      <alignment vertical="top" wrapText="1"/>
    </xf>
    <xf numFmtId="168" fontId="5" fillId="8" borderId="45" xfId="5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 vertical="top"/>
    </xf>
    <xf numFmtId="43" fontId="5" fillId="2" borderId="40" xfId="2" applyFont="1" applyFill="1" applyBorder="1" applyAlignment="1">
      <alignment horizontal="right"/>
    </xf>
    <xf numFmtId="43" fontId="5" fillId="2" borderId="41" xfId="2" applyFont="1" applyFill="1" applyBorder="1" applyAlignment="1">
      <alignment horizontal="right"/>
    </xf>
    <xf numFmtId="0" fontId="7" fillId="12" borderId="33" xfId="0" applyFont="1" applyFill="1" applyBorder="1" applyAlignment="1"/>
    <xf numFmtId="0" fontId="7" fillId="12" borderId="34" xfId="0" applyFont="1" applyFill="1" applyBorder="1" applyAlignment="1">
      <alignment horizontal="center" vertical="center"/>
    </xf>
    <xf numFmtId="0" fontId="7" fillId="12" borderId="36" xfId="0" applyFont="1" applyFill="1" applyBorder="1" applyAlignment="1"/>
    <xf numFmtId="0" fontId="15" fillId="12" borderId="3" xfId="0" applyFont="1" applyFill="1" applyBorder="1" applyAlignment="1">
      <alignment horizontal="center" vertical="center" wrapText="1"/>
    </xf>
    <xf numFmtId="0" fontId="15" fillId="12" borderId="60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vertical="center"/>
    </xf>
    <xf numFmtId="164" fontId="15" fillId="12" borderId="29" xfId="0" applyNumberFormat="1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2" borderId="71" xfId="0" applyFont="1" applyFill="1" applyBorder="1" applyAlignment="1">
      <alignment vertical="center"/>
    </xf>
    <xf numFmtId="0" fontId="7" fillId="12" borderId="75" xfId="0" applyFont="1" applyFill="1" applyBorder="1" applyAlignment="1">
      <alignment horizontal="center" vertical="center" wrapText="1"/>
    </xf>
    <xf numFmtId="166" fontId="7" fillId="12" borderId="22" xfId="0" applyNumberFormat="1" applyFont="1" applyFill="1" applyBorder="1" applyAlignment="1">
      <alignment horizontal="center" vertical="center" wrapText="1"/>
    </xf>
    <xf numFmtId="167" fontId="7" fillId="12" borderId="22" xfId="0" applyNumberFormat="1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3" borderId="75" xfId="0" applyFont="1" applyFill="1" applyBorder="1" applyAlignment="1">
      <alignment horizontal="center" vertical="center" wrapText="1"/>
    </xf>
    <xf numFmtId="43" fontId="5" fillId="0" borderId="40" xfId="8" applyFont="1" applyFill="1" applyBorder="1"/>
    <xf numFmtId="43" fontId="5" fillId="9" borderId="40" xfId="0" applyNumberFormat="1" applyFont="1" applyFill="1" applyBorder="1" applyAlignment="1">
      <alignment horizontal="right" vertical="center"/>
    </xf>
    <xf numFmtId="43" fontId="5" fillId="0" borderId="40" xfId="8" applyFont="1" applyFill="1" applyBorder="1"/>
    <xf numFmtId="43" fontId="5" fillId="0" borderId="40" xfId="8" applyFont="1" applyFill="1" applyBorder="1"/>
    <xf numFmtId="43" fontId="5" fillId="9" borderId="40" xfId="0" applyNumberFormat="1" applyFont="1" applyFill="1" applyBorder="1" applyAlignment="1">
      <alignment horizontal="right" vertical="center"/>
    </xf>
    <xf numFmtId="43" fontId="5" fillId="0" borderId="40" xfId="8" applyFont="1" applyFill="1" applyBorder="1"/>
    <xf numFmtId="43" fontId="5" fillId="9" borderId="40" xfId="0" applyNumberFormat="1" applyFont="1" applyFill="1" applyBorder="1" applyAlignment="1">
      <alignment horizontal="right" vertical="center"/>
    </xf>
    <xf numFmtId="43" fontId="5" fillId="0" borderId="40" xfId="8" applyFont="1" applyFill="1" applyBorder="1"/>
    <xf numFmtId="43" fontId="5" fillId="9" borderId="40" xfId="0" applyNumberFormat="1" applyFont="1" applyFill="1" applyBorder="1" applyAlignment="1">
      <alignment horizontal="right"/>
    </xf>
    <xf numFmtId="43" fontId="5" fillId="9" borderId="40" xfId="0" applyNumberFormat="1" applyFont="1" applyFill="1" applyBorder="1" applyAlignment="1">
      <alignment horizontal="right" vertical="center"/>
    </xf>
    <xf numFmtId="43" fontId="5" fillId="0" borderId="40" xfId="8" applyFont="1" applyFill="1" applyBorder="1"/>
    <xf numFmtId="43" fontId="5" fillId="9" borderId="40" xfId="0" applyNumberFormat="1" applyFont="1" applyFill="1" applyBorder="1" applyAlignment="1">
      <alignment horizontal="right" vertical="center"/>
    </xf>
    <xf numFmtId="43" fontId="5" fillId="0" borderId="40" xfId="8" applyFont="1" applyFill="1" applyBorder="1"/>
    <xf numFmtId="43" fontId="5" fillId="9" borderId="40" xfId="0" applyNumberFormat="1" applyFont="1" applyFill="1" applyBorder="1" applyAlignment="1">
      <alignment horizontal="right" vertical="center"/>
    </xf>
    <xf numFmtId="43" fontId="5" fillId="0" borderId="40" xfId="8" applyFont="1" applyFill="1" applyBorder="1"/>
    <xf numFmtId="43" fontId="5" fillId="9" borderId="40" xfId="0" applyNumberFormat="1" applyFont="1" applyFill="1" applyBorder="1" applyAlignment="1">
      <alignment horizontal="right"/>
    </xf>
    <xf numFmtId="43" fontId="5" fillId="9" borderId="40" xfId="0" applyNumberFormat="1" applyFont="1" applyFill="1" applyBorder="1" applyAlignment="1">
      <alignment horizontal="right" vertical="center"/>
    </xf>
    <xf numFmtId="43" fontId="5" fillId="0" borderId="40" xfId="8" applyFont="1" applyFill="1" applyBorder="1"/>
    <xf numFmtId="43" fontId="5" fillId="9" borderId="40" xfId="0" applyNumberFormat="1" applyFont="1" applyFill="1" applyBorder="1" applyAlignment="1">
      <alignment horizontal="right"/>
    </xf>
    <xf numFmtId="168" fontId="5" fillId="8" borderId="79" xfId="5" applyNumberFormat="1" applyFont="1" applyFill="1" applyBorder="1" applyAlignment="1">
      <alignment horizontal="right"/>
    </xf>
    <xf numFmtId="0" fontId="5" fillId="8" borderId="85" xfId="9" applyFont="1" applyFill="1" applyBorder="1" applyAlignment="1">
      <alignment horizontal="left" wrapText="1"/>
    </xf>
    <xf numFmtId="43" fontId="5" fillId="2" borderId="86" xfId="2" applyFont="1" applyFill="1" applyBorder="1" applyAlignment="1">
      <alignment horizontal="center"/>
    </xf>
    <xf numFmtId="43" fontId="5" fillId="2" borderId="43" xfId="2" applyFont="1" applyFill="1" applyBorder="1" applyAlignment="1">
      <alignment horizontal="center"/>
    </xf>
    <xf numFmtId="167" fontId="5" fillId="0" borderId="45" xfId="0" applyNumberFormat="1" applyFont="1" applyFill="1" applyBorder="1" applyAlignment="1">
      <alignment horizontal="center"/>
    </xf>
    <xf numFmtId="3" fontId="5" fillId="0" borderId="46" xfId="0" applyNumberFormat="1" applyFont="1" applyFill="1" applyBorder="1"/>
    <xf numFmtId="0" fontId="5" fillId="11" borderId="85" xfId="0" applyFont="1" applyFill="1" applyBorder="1" applyAlignment="1">
      <alignment vertical="center" wrapText="1"/>
    </xf>
    <xf numFmtId="43" fontId="5" fillId="0" borderId="45" xfId="2" applyFont="1" applyFill="1" applyBorder="1"/>
    <xf numFmtId="43" fontId="5" fillId="0" borderId="45" xfId="8" applyFont="1" applyFill="1" applyBorder="1"/>
    <xf numFmtId="43" fontId="5" fillId="9" borderId="45" xfId="0" applyNumberFormat="1" applyFont="1" applyFill="1" applyBorder="1" applyAlignment="1">
      <alignment horizontal="right"/>
    </xf>
    <xf numFmtId="43" fontId="5" fillId="2" borderId="45" xfId="2" applyFont="1" applyFill="1" applyBorder="1" applyAlignment="1">
      <alignment horizontal="right"/>
    </xf>
    <xf numFmtId="0" fontId="7" fillId="12" borderId="11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43" fontId="5" fillId="2" borderId="40" xfId="8" applyFont="1" applyFill="1" applyBorder="1" applyAlignment="1">
      <alignment horizontal="right"/>
    </xf>
    <xf numFmtId="43" fontId="5" fillId="9" borderId="40" xfId="8" applyFont="1" applyFill="1" applyBorder="1" applyAlignment="1">
      <alignment horizontal="right"/>
    </xf>
    <xf numFmtId="43" fontId="5" fillId="9" borderId="59" xfId="8" applyFont="1" applyFill="1" applyBorder="1" applyAlignment="1">
      <alignment horizontal="right" vertical="top"/>
    </xf>
    <xf numFmtId="43" fontId="5" fillId="9" borderId="41" xfId="8" applyFont="1" applyFill="1" applyBorder="1" applyAlignment="1">
      <alignment horizontal="right" vertical="top"/>
    </xf>
    <xf numFmtId="43" fontId="5" fillId="2" borderId="41" xfId="2" applyFont="1" applyFill="1" applyBorder="1" applyAlignment="1">
      <alignment horizontal="right"/>
    </xf>
    <xf numFmtId="43" fontId="5" fillId="2" borderId="40" xfId="2" applyFont="1" applyFill="1" applyBorder="1" applyAlignment="1">
      <alignment horizontal="right"/>
    </xf>
    <xf numFmtId="43" fontId="8" fillId="2" borderId="59" xfId="0" applyNumberFormat="1" applyFont="1" applyFill="1" applyBorder="1" applyAlignment="1">
      <alignment horizontal="center" vertical="center"/>
    </xf>
    <xf numFmtId="43" fontId="8" fillId="2" borderId="41" xfId="0" applyNumberFormat="1" applyFont="1" applyFill="1" applyBorder="1" applyAlignment="1">
      <alignment horizontal="center" vertical="center"/>
    </xf>
    <xf numFmtId="43" fontId="5" fillId="2" borderId="41" xfId="2" applyFont="1" applyFill="1" applyBorder="1" applyAlignment="1">
      <alignment horizontal="center"/>
    </xf>
    <xf numFmtId="43" fontId="5" fillId="2" borderId="40" xfId="2" applyFont="1" applyFill="1" applyBorder="1" applyAlignment="1">
      <alignment horizontal="center"/>
    </xf>
    <xf numFmtId="2" fontId="5" fillId="2" borderId="59" xfId="2" applyNumberFormat="1" applyFont="1" applyFill="1" applyBorder="1" applyAlignment="1">
      <alignment horizontal="right"/>
    </xf>
    <xf numFmtId="2" fontId="5" fillId="2" borderId="41" xfId="2" applyNumberFormat="1" applyFont="1" applyFill="1" applyBorder="1" applyAlignment="1">
      <alignment horizontal="right"/>
    </xf>
    <xf numFmtId="43" fontId="5" fillId="2" borderId="76" xfId="0" applyNumberFormat="1" applyFont="1" applyFill="1" applyBorder="1" applyAlignment="1">
      <alignment horizontal="center" vertical="center"/>
    </xf>
    <xf numFmtId="43" fontId="5" fillId="2" borderId="77" xfId="0" applyNumberFormat="1" applyFont="1" applyFill="1" applyBorder="1" applyAlignment="1">
      <alignment horizontal="center" vertical="center"/>
    </xf>
    <xf numFmtId="2" fontId="5" fillId="2" borderId="59" xfId="2" applyNumberFormat="1" applyFont="1" applyFill="1" applyBorder="1" applyAlignment="1">
      <alignment horizontal="right" vertical="top"/>
    </xf>
    <xf numFmtId="2" fontId="5" fillId="2" borderId="41" xfId="2" applyNumberFormat="1" applyFont="1" applyFill="1" applyBorder="1" applyAlignment="1">
      <alignment horizontal="right" vertical="top"/>
    </xf>
    <xf numFmtId="2" fontId="5" fillId="2" borderId="40" xfId="2" applyNumberFormat="1" applyFont="1" applyFill="1" applyBorder="1" applyAlignment="1">
      <alignment horizontal="right"/>
    </xf>
    <xf numFmtId="43" fontId="5" fillId="9" borderId="59" xfId="2" applyFont="1" applyFill="1" applyBorder="1" applyAlignment="1">
      <alignment horizontal="center"/>
    </xf>
    <xf numFmtId="43" fontId="5" fillId="9" borderId="41" xfId="2" applyFont="1" applyFill="1" applyBorder="1" applyAlignment="1">
      <alignment horizontal="center"/>
    </xf>
    <xf numFmtId="2" fontId="5" fillId="2" borderId="86" xfId="2" applyNumberFormat="1" applyFont="1" applyFill="1" applyBorder="1" applyAlignment="1">
      <alignment horizontal="right" vertical="top"/>
    </xf>
    <xf numFmtId="2" fontId="5" fillId="2" borderId="43" xfId="2" applyNumberFormat="1" applyFont="1" applyFill="1" applyBorder="1" applyAlignment="1">
      <alignment horizontal="right" vertical="top"/>
    </xf>
    <xf numFmtId="43" fontId="5" fillId="9" borderId="59" xfId="8" applyFont="1" applyFill="1" applyBorder="1" applyAlignment="1">
      <alignment horizontal="right"/>
    </xf>
    <xf numFmtId="43" fontId="5" fillId="9" borderId="41" xfId="8" applyFont="1" applyFill="1" applyBorder="1" applyAlignment="1">
      <alignment horizontal="right"/>
    </xf>
    <xf numFmtId="43" fontId="5" fillId="9" borderId="45" xfId="8" applyFont="1" applyFill="1" applyBorder="1" applyAlignment="1">
      <alignment horizontal="right"/>
    </xf>
    <xf numFmtId="165" fontId="5" fillId="2" borderId="59" xfId="5" applyNumberFormat="1" applyFont="1" applyFill="1" applyBorder="1" applyAlignment="1"/>
    <xf numFmtId="165" fontId="5" fillId="2" borderId="41" xfId="5" applyNumberFormat="1" applyFont="1" applyFill="1" applyBorder="1" applyAlignment="1"/>
    <xf numFmtId="168" fontId="5" fillId="0" borderId="41" xfId="2" applyNumberFormat="1" applyFont="1" applyFill="1" applyBorder="1" applyAlignment="1">
      <alignment horizontal="right"/>
    </xf>
    <xf numFmtId="168" fontId="5" fillId="0" borderId="40" xfId="2" applyNumberFormat="1" applyFont="1" applyFill="1" applyBorder="1" applyAlignment="1">
      <alignment horizontal="right"/>
    </xf>
    <xf numFmtId="43" fontId="5" fillId="2" borderId="43" xfId="2" applyFont="1" applyFill="1" applyBorder="1" applyAlignment="1">
      <alignment horizontal="right"/>
    </xf>
    <xf numFmtId="43" fontId="5" fillId="2" borderId="45" xfId="2" applyFont="1" applyFill="1" applyBorder="1" applyAlignment="1">
      <alignment horizontal="right"/>
    </xf>
    <xf numFmtId="2" fontId="5" fillId="2" borderId="86" xfId="2" applyNumberFormat="1" applyFont="1" applyFill="1" applyBorder="1" applyAlignment="1">
      <alignment horizontal="right"/>
    </xf>
    <xf numFmtId="2" fontId="5" fillId="2" borderId="43" xfId="2" applyNumberFormat="1" applyFont="1" applyFill="1" applyBorder="1" applyAlignment="1">
      <alignment horizontal="right"/>
    </xf>
    <xf numFmtId="2" fontId="5" fillId="2" borderId="82" xfId="2" applyNumberFormat="1" applyFont="1" applyFill="1" applyBorder="1" applyAlignment="1">
      <alignment horizontal="right"/>
    </xf>
    <xf numFmtId="2" fontId="5" fillId="2" borderId="79" xfId="2" applyNumberFormat="1" applyFont="1" applyFill="1" applyBorder="1" applyAlignment="1">
      <alignment horizontal="right"/>
    </xf>
    <xf numFmtId="43" fontId="5" fillId="2" borderId="40" xfId="8" applyFont="1" applyFill="1" applyBorder="1" applyAlignment="1">
      <alignment horizontal="center"/>
    </xf>
    <xf numFmtId="2" fontId="5" fillId="2" borderId="59" xfId="8" applyNumberFormat="1" applyFont="1" applyFill="1" applyBorder="1" applyAlignment="1">
      <alignment horizontal="right"/>
    </xf>
    <xf numFmtId="2" fontId="5" fillId="2" borderId="41" xfId="8" applyNumberFormat="1" applyFont="1" applyFill="1" applyBorder="1" applyAlignment="1">
      <alignment horizontal="right"/>
    </xf>
    <xf numFmtId="165" fontId="5" fillId="9" borderId="40" xfId="5" applyNumberFormat="1" applyFont="1" applyFill="1" applyBorder="1" applyAlignment="1">
      <alignment horizontal="right"/>
    </xf>
  </cellXfs>
  <cellStyles count="10">
    <cellStyle name="Comma" xfId="1" builtinId="3"/>
    <cellStyle name="Comma 2" xfId="2"/>
    <cellStyle name="Comma 2 2" xfId="8"/>
    <cellStyle name="Comma 2 2 2 2" xfId="6"/>
    <cellStyle name="Normal" xfId="0" builtinId="0"/>
    <cellStyle name="Normal 2" xfId="3"/>
    <cellStyle name="Normal 2 2" xfId="9"/>
    <cellStyle name="Normal_Revised Option Template 2" xfId="4"/>
    <cellStyle name="Percent" xfId="5" builtinId="5"/>
    <cellStyle name="Percent 2" xfId="7"/>
  </cellStyles>
  <dxfs count="0"/>
  <tableStyles count="0" defaultTableStyle="TableStyleMedium9" defaultPivotStyle="PivotStyleLight16"/>
  <colors>
    <mruColors>
      <color rgb="FF065196"/>
      <color rgb="FF565656"/>
      <color rgb="FF99CCFF"/>
      <color rgb="FF66FFCC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</a:t>
          </a:r>
        </a:p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Budget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698" name="Text Box 2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699" name="Text Box 3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Maintain Existing Services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00" name="Text Box 4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Provincial / Legislated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01" name="Text Box 5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Growth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02" name="Text Box 6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Operating </a:t>
          </a:r>
        </a:p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Needs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03" name="Text Box 7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Efficiency Target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04" name="Text Box 8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 </a:t>
          </a:r>
        </a:p>
        <a:p>
          <a:pPr algn="ctr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Adjustments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05" name="Text Box 9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06" name="Text Box 10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Budget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07" name="Text Box 11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08" name="Text Box 12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09" name="Text Box 13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10" name="Text Box 14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11" name="Text Box 15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Budget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12" name="Text Box 16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13" name="Text Box 17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14" name="Text Box 18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15" name="Text Box 19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16" name="Text Box 20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 vs. </a:t>
          </a: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Budget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17" name="Text Box 21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Adopted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18" name="Text Box 22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19" name="Text Box 23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20" name="Text Box 24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2008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21" name="Text Box 25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Adopted </a:t>
          </a: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vs.</a:t>
          </a: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Budget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22" name="Text Box 26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</a:t>
          </a:r>
        </a:p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Budget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23" name="Text Box 27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24" name="Text Box 28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25" name="Text Box 29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Budget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26" name="Text Box 30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27" name="Text Box 31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28" name="Text Box 32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29" name="Text Box 33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Maintain Existing Services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30" name="Text Box 34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Provincial / Legislated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31" name="Text Box 35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Growth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32" name="Text Box 36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 </a:t>
          </a:r>
        </a:p>
        <a:p>
          <a:pPr algn="ctr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Adjustments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33" name="Text Box 37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34" name="Text Box 38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Budget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35" name="Text Box 39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36" name="Text Box 40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37" name="Text Box 41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38" name="Text Box 42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39" name="Text Box 43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 vs. </a:t>
          </a: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Budget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40" name="Text Box 44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Adopted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41" name="Text Box 45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42" name="Text Box 46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43" name="Text Box 47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2008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44" name="Text Box 48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Adopted </a:t>
          </a: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vs.</a:t>
          </a: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Budget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45" name="Text Box 49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Efficiency Target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46" name="Text Box 50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Efficiency Target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47" name="Text Box 51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Efficiency Target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48" name="Text Box 52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Maintain Existing Services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49" name="Text Box 53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Budget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50" name="Text Box 54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51" name="Text Box 55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52" name="Text Box 56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53" name="Text Box 57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 vs. </a:t>
          </a: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Budget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54" name="Text Box 58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Maintain Existing Services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55" name="Text Box 59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Budget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56" name="Text Box 60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57" name="Text Box 61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58" name="Text Box 62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59" name="Text Box 63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 vs. </a:t>
          </a: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Budget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60" name="Text Box 64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 </a:t>
          </a:r>
        </a:p>
        <a:p>
          <a:pPr algn="ctr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Adjustments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61" name="Text Box 65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62" name="Text Box 66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63" name="Text Box 67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 </a:t>
          </a:r>
        </a:p>
        <a:p>
          <a:pPr algn="ctr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Adjustments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64" name="Text Box 68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765" name="Text Box 69"/>
        <xdr:cNvSpPr txBox="1">
          <a:spLocks noChangeArrowheads="1"/>
        </xdr:cNvSpPr>
      </xdr:nvSpPr>
      <xdr:spPr bwMode="auto">
        <a:xfrm>
          <a:off x="2257425" y="736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73" name="Text Box 77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74" name="Text Box 78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75" name="Text Box 79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76" name="Text Box 80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77" name="Text Box 81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78" name="Text Box 82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79" name="Text Box 83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80" name="Text Box 84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81" name="Text Box 85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82" name="Text Box 86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83" name="Text Box 87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84" name="Text Box 88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85" name="Text Box 89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86" name="Text Box 90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87" name="Text Box 91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88" name="Text Box 92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89" name="Text Box 93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90" name="Text Box 94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91" name="Text Box 95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92" name="Text Box 96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93" name="Text Box 97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94" name="Text Box 98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95" name="Text Box 99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96" name="Text Box 100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97" name="Text Box 101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98" name="Text Box 102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799" name="Text Box 103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00" name="Text Box 104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01" name="Text Box 105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02" name="Text Box 106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03" name="Text Box 107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04" name="Text Box 108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05" name="Text Box 109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06" name="Text Box 110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07" name="Text Box 111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08" name="Text Box 112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09" name="Text Box 113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10" name="Text Box 114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11" name="Text Box 115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2007 </a:t>
          </a:r>
        </a:p>
        <a:p>
          <a:pPr algn="ctr" rtl="0">
            <a:defRPr sz="1000"/>
          </a:pPr>
          <a:r>
            <a:rPr lang="en-CA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Adjustments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12" name="Text Box 116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13" name="Text Box 117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14" name="Text Box 118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Actual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9815" name="Text Box 119"/>
        <xdr:cNvSpPr txBox="1">
          <a:spLocks noChangeArrowheads="1"/>
        </xdr:cNvSpPr>
      </xdr:nvSpPr>
      <xdr:spPr bwMode="auto">
        <a:xfrm>
          <a:off x="2257425" y="383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$000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80" zoomScaleNormal="100" zoomScaleSheetLayoutView="80" workbookViewId="0">
      <pane xSplit="1" ySplit="7" topLeftCell="B8" activePane="bottomRight" state="frozen"/>
      <selection pane="topRight"/>
      <selection pane="bottomLeft"/>
      <selection pane="bottomRight" activeCell="B7" sqref="B7"/>
    </sheetView>
  </sheetViews>
  <sheetFormatPr defaultColWidth="9.33203125" defaultRowHeight="15"/>
  <cols>
    <col min="1" max="1" width="66.6640625" style="3" customWidth="1"/>
    <col min="2" max="5" width="22.6640625" style="3" customWidth="1"/>
    <col min="6" max="6" width="21.6640625" style="3" customWidth="1"/>
    <col min="7" max="16384" width="9.33203125" style="3"/>
  </cols>
  <sheetData>
    <row r="1" spans="1:6" ht="7.65" customHeight="1">
      <c r="A1" s="206" t="s">
        <v>192</v>
      </c>
      <c r="B1" s="13"/>
      <c r="C1" s="13"/>
      <c r="D1" s="13"/>
      <c r="E1" s="13"/>
      <c r="F1" s="13"/>
    </row>
    <row r="2" spans="1:6" ht="15.6">
      <c r="A2" s="165" t="s">
        <v>36</v>
      </c>
      <c r="B2" s="2"/>
      <c r="C2" s="2"/>
      <c r="D2" s="2"/>
      <c r="E2" s="2"/>
      <c r="F2" s="2"/>
    </row>
    <row r="3" spans="1:6" ht="15.6">
      <c r="A3" s="1" t="s">
        <v>180</v>
      </c>
      <c r="B3" s="2"/>
      <c r="C3" s="2"/>
      <c r="D3" s="2"/>
      <c r="E3" s="2"/>
      <c r="F3" s="2"/>
    </row>
    <row r="4" spans="1:6" ht="15.6">
      <c r="A4" s="200" t="s">
        <v>108</v>
      </c>
      <c r="B4" s="2"/>
      <c r="C4" s="2"/>
      <c r="D4" s="2"/>
      <c r="E4" s="2"/>
      <c r="F4" s="2"/>
    </row>
    <row r="5" spans="1:6" ht="16.2" thickBot="1">
      <c r="A5" s="166" t="s">
        <v>37</v>
      </c>
      <c r="B5" s="2"/>
      <c r="C5" s="2"/>
      <c r="D5" s="2"/>
      <c r="E5" s="2"/>
      <c r="F5" s="2"/>
    </row>
    <row r="6" spans="1:6" ht="15.6">
      <c r="A6" s="244"/>
      <c r="B6" s="245">
        <v>2015</v>
      </c>
      <c r="C6" s="295">
        <v>2016</v>
      </c>
      <c r="D6" s="296"/>
      <c r="E6" s="252">
        <v>2017</v>
      </c>
      <c r="F6" s="250"/>
    </row>
    <row r="7" spans="1:6" ht="51.9" customHeight="1" thickBot="1">
      <c r="A7" s="246"/>
      <c r="B7" s="247" t="s">
        <v>193</v>
      </c>
      <c r="C7" s="248" t="s">
        <v>173</v>
      </c>
      <c r="D7" s="249" t="s">
        <v>174</v>
      </c>
      <c r="E7" s="253" t="s">
        <v>175</v>
      </c>
      <c r="F7" s="251" t="s">
        <v>172</v>
      </c>
    </row>
    <row r="8" spans="1:6" ht="15.6">
      <c r="A8" s="167" t="s">
        <v>38</v>
      </c>
      <c r="B8" s="6"/>
      <c r="C8" s="14"/>
      <c r="D8" s="6"/>
      <c r="E8" s="15"/>
      <c r="F8" s="139"/>
    </row>
    <row r="9" spans="1:6" hidden="1">
      <c r="A9" s="17" t="s">
        <v>21</v>
      </c>
      <c r="B9" s="23">
        <v>0</v>
      </c>
      <c r="C9" s="24">
        <v>0</v>
      </c>
      <c r="D9" s="23">
        <v>0</v>
      </c>
      <c r="E9" s="25">
        <v>0</v>
      </c>
      <c r="F9" s="79">
        <v>0</v>
      </c>
    </row>
    <row r="10" spans="1:6" hidden="1">
      <c r="A10" s="18" t="s">
        <v>21</v>
      </c>
      <c r="B10" s="26">
        <v>0</v>
      </c>
      <c r="C10" s="27">
        <v>0</v>
      </c>
      <c r="D10" s="26">
        <v>0</v>
      </c>
      <c r="E10" s="28">
        <v>0</v>
      </c>
      <c r="F10" s="80">
        <v>0</v>
      </c>
    </row>
    <row r="11" spans="1:6" hidden="1">
      <c r="A11" s="18" t="s">
        <v>21</v>
      </c>
      <c r="B11" s="26">
        <v>0</v>
      </c>
      <c r="C11" s="27">
        <v>0</v>
      </c>
      <c r="D11" s="26">
        <v>0</v>
      </c>
      <c r="E11" s="28">
        <v>0</v>
      </c>
      <c r="F11" s="80">
        <v>0</v>
      </c>
    </row>
    <row r="12" spans="1:6" hidden="1">
      <c r="A12" s="18" t="s">
        <v>21</v>
      </c>
      <c r="B12" s="26">
        <v>0</v>
      </c>
      <c r="C12" s="27">
        <v>0</v>
      </c>
      <c r="D12" s="26">
        <v>0</v>
      </c>
      <c r="E12" s="28">
        <v>0</v>
      </c>
      <c r="F12" s="80">
        <v>0</v>
      </c>
    </row>
    <row r="13" spans="1:6" hidden="1">
      <c r="A13" s="18" t="s">
        <v>21</v>
      </c>
      <c r="B13" s="26">
        <v>0</v>
      </c>
      <c r="C13" s="27">
        <v>0</v>
      </c>
      <c r="D13" s="26">
        <v>0</v>
      </c>
      <c r="E13" s="28">
        <v>0</v>
      </c>
      <c r="F13" s="80">
        <v>0</v>
      </c>
    </row>
    <row r="14" spans="1:6" hidden="1">
      <c r="A14" s="18" t="s">
        <v>21</v>
      </c>
      <c r="B14" s="23">
        <v>0</v>
      </c>
      <c r="C14" s="24">
        <v>0</v>
      </c>
      <c r="D14" s="23">
        <v>0</v>
      </c>
      <c r="E14" s="25">
        <v>0</v>
      </c>
      <c r="F14" s="80">
        <v>0</v>
      </c>
    </row>
    <row r="15" spans="1:6" hidden="1">
      <c r="A15" s="18" t="s">
        <v>21</v>
      </c>
      <c r="B15" s="23">
        <v>0</v>
      </c>
      <c r="C15" s="24">
        <v>0</v>
      </c>
      <c r="D15" s="23">
        <v>0</v>
      </c>
      <c r="E15" s="25">
        <v>0</v>
      </c>
      <c r="F15" s="80">
        <v>0</v>
      </c>
    </row>
    <row r="16" spans="1:6">
      <c r="A16" s="19" t="s">
        <v>109</v>
      </c>
      <c r="B16" s="29">
        <v>23193</v>
      </c>
      <c r="C16" s="30">
        <v>23907</v>
      </c>
      <c r="D16" s="29">
        <v>23907</v>
      </c>
      <c r="E16" s="31">
        <v>24345</v>
      </c>
      <c r="F16" s="81">
        <v>438</v>
      </c>
    </row>
    <row r="17" spans="1:6" ht="15.6">
      <c r="A17" s="168" t="s">
        <v>39</v>
      </c>
      <c r="B17" s="32">
        <v>23193</v>
      </c>
      <c r="C17" s="33">
        <v>23907</v>
      </c>
      <c r="D17" s="32">
        <v>23907</v>
      </c>
      <c r="E17" s="34">
        <v>24345</v>
      </c>
      <c r="F17" s="82">
        <v>438</v>
      </c>
    </row>
    <row r="18" spans="1:6">
      <c r="A18" s="169" t="s">
        <v>40</v>
      </c>
      <c r="B18" s="26">
        <v>-386</v>
      </c>
      <c r="C18" s="27">
        <v>-320</v>
      </c>
      <c r="D18" s="26">
        <v>-320</v>
      </c>
      <c r="E18" s="28">
        <v>-320</v>
      </c>
      <c r="F18" s="83">
        <v>0</v>
      </c>
    </row>
    <row r="19" spans="1:6">
      <c r="A19" s="19" t="s">
        <v>41</v>
      </c>
      <c r="B19" s="26">
        <v>-22807</v>
      </c>
      <c r="C19" s="27">
        <v>-23587</v>
      </c>
      <c r="D19" s="26">
        <v>-23587</v>
      </c>
      <c r="E19" s="28">
        <v>-24025</v>
      </c>
      <c r="F19" s="81">
        <v>-438</v>
      </c>
    </row>
    <row r="20" spans="1:6" ht="16.2" thickBot="1">
      <c r="A20" s="55" t="s">
        <v>42</v>
      </c>
      <c r="B20" s="35">
        <v>0</v>
      </c>
      <c r="C20" s="36">
        <v>0</v>
      </c>
      <c r="D20" s="35">
        <v>0</v>
      </c>
      <c r="E20" s="37">
        <v>0</v>
      </c>
      <c r="F20" s="84">
        <v>0</v>
      </c>
    </row>
    <row r="21" spans="1:6" ht="16.2" thickTop="1">
      <c r="A21" s="170" t="s">
        <v>43</v>
      </c>
      <c r="B21" s="38"/>
      <c r="C21" s="39"/>
      <c r="D21" s="38"/>
      <c r="E21" s="40"/>
      <c r="F21" s="140"/>
    </row>
    <row r="22" spans="1:6" ht="14.25" customHeight="1">
      <c r="A22" s="171" t="s">
        <v>44</v>
      </c>
      <c r="B22" s="23">
        <v>15062</v>
      </c>
      <c r="C22" s="24">
        <v>16509</v>
      </c>
      <c r="D22" s="23">
        <v>16509</v>
      </c>
      <c r="E22" s="25">
        <v>16919</v>
      </c>
      <c r="F22" s="80">
        <v>410</v>
      </c>
    </row>
    <row r="23" spans="1:6">
      <c r="A23" s="172" t="s">
        <v>45</v>
      </c>
      <c r="B23" s="26">
        <v>448</v>
      </c>
      <c r="C23" s="27">
        <v>520</v>
      </c>
      <c r="D23" s="26">
        <v>520</v>
      </c>
      <c r="E23" s="28">
        <v>520</v>
      </c>
      <c r="F23" s="80">
        <v>0</v>
      </c>
    </row>
    <row r="24" spans="1:6">
      <c r="A24" s="172" t="s">
        <v>46</v>
      </c>
      <c r="B24" s="26">
        <v>532</v>
      </c>
      <c r="C24" s="27">
        <v>565</v>
      </c>
      <c r="D24" s="26">
        <v>565</v>
      </c>
      <c r="E24" s="28">
        <v>565</v>
      </c>
      <c r="F24" s="80">
        <v>0</v>
      </c>
    </row>
    <row r="25" spans="1:6">
      <c r="A25" s="172" t="s">
        <v>47</v>
      </c>
      <c r="B25" s="26">
        <v>0</v>
      </c>
      <c r="C25" s="27">
        <v>0</v>
      </c>
      <c r="D25" s="26">
        <v>0</v>
      </c>
      <c r="E25" s="28">
        <v>0</v>
      </c>
      <c r="F25" s="80">
        <v>0</v>
      </c>
    </row>
    <row r="26" spans="1:6">
      <c r="A26" s="172" t="s">
        <v>48</v>
      </c>
      <c r="B26" s="26">
        <v>252</v>
      </c>
      <c r="C26" s="27">
        <v>297</v>
      </c>
      <c r="D26" s="26">
        <v>297</v>
      </c>
      <c r="E26" s="28">
        <v>252</v>
      </c>
      <c r="F26" s="80">
        <v>-45</v>
      </c>
    </row>
    <row r="27" spans="1:6">
      <c r="A27" s="172" t="s">
        <v>49</v>
      </c>
      <c r="B27" s="26">
        <v>0</v>
      </c>
      <c r="C27" s="27">
        <v>0</v>
      </c>
      <c r="D27" s="26">
        <v>0</v>
      </c>
      <c r="E27" s="28">
        <v>0</v>
      </c>
      <c r="F27" s="80">
        <v>0</v>
      </c>
    </row>
    <row r="28" spans="1:6" ht="13.5" customHeight="1">
      <c r="A28" s="172" t="s">
        <v>50</v>
      </c>
      <c r="B28" s="26">
        <v>6899</v>
      </c>
      <c r="C28" s="27">
        <v>6016</v>
      </c>
      <c r="D28" s="26">
        <v>6016</v>
      </c>
      <c r="E28" s="28">
        <v>6089</v>
      </c>
      <c r="F28" s="80">
        <v>73</v>
      </c>
    </row>
    <row r="29" spans="1:6" ht="15.6">
      <c r="A29" s="168" t="s">
        <v>39</v>
      </c>
      <c r="B29" s="32">
        <v>23193</v>
      </c>
      <c r="C29" s="32">
        <v>23907</v>
      </c>
      <c r="D29" s="32">
        <v>23907</v>
      </c>
      <c r="E29" s="34">
        <v>24345</v>
      </c>
      <c r="F29" s="82">
        <v>438</v>
      </c>
    </row>
    <row r="30" spans="1:6">
      <c r="A30" s="19" t="s">
        <v>40</v>
      </c>
      <c r="B30" s="41">
        <v>-386</v>
      </c>
      <c r="C30" s="42">
        <v>-320</v>
      </c>
      <c r="D30" s="41">
        <v>-320</v>
      </c>
      <c r="E30" s="43">
        <v>-320</v>
      </c>
      <c r="F30" s="85">
        <v>0</v>
      </c>
    </row>
    <row r="31" spans="1:6" ht="16.2" thickBot="1">
      <c r="A31" s="173" t="s">
        <v>51</v>
      </c>
      <c r="B31" s="44">
        <v>22807</v>
      </c>
      <c r="C31" s="45">
        <v>23587</v>
      </c>
      <c r="D31" s="44">
        <v>23587</v>
      </c>
      <c r="E31" s="46">
        <v>24025</v>
      </c>
      <c r="F31" s="86">
        <v>438</v>
      </c>
    </row>
    <row r="32" spans="1:6" ht="4.5" customHeight="1">
      <c r="A32" s="21"/>
      <c r="B32" s="38"/>
      <c r="C32" s="39"/>
      <c r="D32" s="38"/>
      <c r="E32" s="40"/>
      <c r="F32" s="140"/>
    </row>
    <row r="33" spans="1:6" ht="15.6">
      <c r="A33" s="174" t="s">
        <v>52</v>
      </c>
      <c r="B33" s="38"/>
      <c r="C33" s="39"/>
      <c r="D33" s="38"/>
      <c r="E33" s="40"/>
      <c r="F33" s="140"/>
    </row>
    <row r="34" spans="1:6">
      <c r="A34" s="20" t="s">
        <v>53</v>
      </c>
      <c r="B34" s="23">
        <v>0</v>
      </c>
      <c r="C34" s="24">
        <v>0</v>
      </c>
      <c r="D34" s="23">
        <v>0</v>
      </c>
      <c r="E34" s="25">
        <v>0</v>
      </c>
      <c r="F34" s="80">
        <v>0</v>
      </c>
    </row>
    <row r="35" spans="1:6">
      <c r="A35" s="169" t="s">
        <v>54</v>
      </c>
      <c r="B35" s="26">
        <v>0</v>
      </c>
      <c r="C35" s="27">
        <v>0</v>
      </c>
      <c r="D35" s="26">
        <v>0</v>
      </c>
      <c r="E35" s="28">
        <v>0</v>
      </c>
      <c r="F35" s="80">
        <v>0</v>
      </c>
    </row>
    <row r="36" spans="1:6">
      <c r="A36" s="169" t="s">
        <v>55</v>
      </c>
      <c r="B36" s="26">
        <v>0</v>
      </c>
      <c r="C36" s="27">
        <v>0</v>
      </c>
      <c r="D36" s="26">
        <v>0</v>
      </c>
      <c r="E36" s="28">
        <v>0</v>
      </c>
      <c r="F36" s="80">
        <v>0</v>
      </c>
    </row>
    <row r="37" spans="1:6">
      <c r="A37" s="169" t="s">
        <v>56</v>
      </c>
      <c r="B37" s="26">
        <v>-1545</v>
      </c>
      <c r="C37" s="27">
        <v>-4500</v>
      </c>
      <c r="D37" s="26">
        <v>-4500</v>
      </c>
      <c r="E37" s="28">
        <v>-5438</v>
      </c>
      <c r="F37" s="80">
        <v>-938</v>
      </c>
    </row>
    <row r="38" spans="1:6">
      <c r="A38" s="169" t="s">
        <v>57</v>
      </c>
      <c r="B38" s="26">
        <v>-21262</v>
      </c>
      <c r="C38" s="27">
        <v>-19087</v>
      </c>
      <c r="D38" s="26">
        <v>-19087</v>
      </c>
      <c r="E38" s="28">
        <v>-18587</v>
      </c>
      <c r="F38" s="80">
        <v>500</v>
      </c>
    </row>
    <row r="39" spans="1:6">
      <c r="A39" s="169" t="s">
        <v>58</v>
      </c>
      <c r="B39" s="26">
        <v>0</v>
      </c>
      <c r="C39" s="27">
        <v>0</v>
      </c>
      <c r="D39" s="26">
        <v>0</v>
      </c>
      <c r="E39" s="28">
        <v>0</v>
      </c>
      <c r="F39" s="80">
        <v>0</v>
      </c>
    </row>
    <row r="40" spans="1:6">
      <c r="A40" s="169" t="s">
        <v>59</v>
      </c>
      <c r="B40" s="26">
        <v>0</v>
      </c>
      <c r="C40" s="27">
        <v>0</v>
      </c>
      <c r="D40" s="26">
        <v>0</v>
      </c>
      <c r="E40" s="28">
        <v>0</v>
      </c>
      <c r="F40" s="80">
        <v>0</v>
      </c>
    </row>
    <row r="41" spans="1:6" ht="16.2" thickBot="1">
      <c r="A41" s="22" t="s">
        <v>60</v>
      </c>
      <c r="B41" s="44">
        <v>-22807</v>
      </c>
      <c r="C41" s="45">
        <v>-23587</v>
      </c>
      <c r="D41" s="44">
        <v>-23587</v>
      </c>
      <c r="E41" s="46">
        <v>-24025</v>
      </c>
      <c r="F41" s="86">
        <v>-438</v>
      </c>
    </row>
    <row r="42" spans="1:6" ht="16.2" thickBot="1">
      <c r="A42" s="56" t="s">
        <v>42</v>
      </c>
      <c r="B42" s="49">
        <v>0</v>
      </c>
      <c r="C42" s="50">
        <v>0</v>
      </c>
      <c r="D42" s="49">
        <v>0</v>
      </c>
      <c r="E42" s="51">
        <v>0</v>
      </c>
      <c r="F42" s="87">
        <v>0</v>
      </c>
    </row>
    <row r="43" spans="1:6" ht="16.8" thickTop="1" thickBot="1">
      <c r="A43" s="57" t="s">
        <v>145</v>
      </c>
      <c r="B43" s="9"/>
      <c r="C43" s="10"/>
      <c r="D43" s="47">
        <v>184.62</v>
      </c>
      <c r="E43" s="48">
        <v>184.62</v>
      </c>
      <c r="F43" s="88">
        <v>0</v>
      </c>
    </row>
    <row r="44" spans="1:6" s="211" customFormat="1" hidden="1">
      <c r="A44" s="115" t="s">
        <v>181</v>
      </c>
    </row>
  </sheetData>
  <mergeCells count="1">
    <mergeCell ref="C6:D6"/>
  </mergeCells>
  <phoneticPr fontId="0" type="noConversion"/>
  <printOptions horizontalCentered="1"/>
  <pageMargins left="7.8740157480315001E-2" right="0.15748031496063" top="0.196850393700787" bottom="0.27559055118110198" header="0.196850393700787" footer="0.27559055118110198"/>
  <pageSetup scale="8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="80" zoomScaleNormal="100" zoomScaleSheetLayoutView="80" workbookViewId="0"/>
  </sheetViews>
  <sheetFormatPr defaultColWidth="9.33203125" defaultRowHeight="15.6"/>
  <cols>
    <col min="1" max="1" width="96.109375" style="3" customWidth="1"/>
    <col min="2" max="3" width="15" style="3" customWidth="1"/>
    <col min="4" max="4" width="15" style="53" customWidth="1"/>
    <col min="5" max="5" width="13.109375" style="12" customWidth="1"/>
    <col min="6" max="6" width="10.44140625" style="54" bestFit="1" customWidth="1"/>
    <col min="7" max="8" width="12.6640625" style="54" bestFit="1" customWidth="1"/>
    <col min="9" max="9" width="10.44140625" style="54" bestFit="1" customWidth="1"/>
    <col min="10" max="16" width="15.6640625" style="3" customWidth="1"/>
    <col min="17" max="16384" width="9.33203125" style="3"/>
  </cols>
  <sheetData>
    <row r="1" spans="1:5" ht="8.25" customHeight="1">
      <c r="A1" s="154" t="s">
        <v>33</v>
      </c>
      <c r="B1" s="13"/>
      <c r="C1" s="13"/>
      <c r="D1" s="52"/>
      <c r="E1" s="67"/>
    </row>
    <row r="2" spans="1:5">
      <c r="A2" s="1" t="s">
        <v>0</v>
      </c>
      <c r="B2" s="1"/>
      <c r="C2" s="1"/>
      <c r="D2" s="5"/>
      <c r="E2" s="58"/>
    </row>
    <row r="3" spans="1:5">
      <c r="A3" s="1" t="e">
        <f>#REF!</f>
        <v>#REF!</v>
      </c>
      <c r="B3" s="1"/>
      <c r="C3" s="1"/>
      <c r="D3" s="5"/>
      <c r="E3" s="58"/>
    </row>
    <row r="4" spans="1:5">
      <c r="A4" s="1" t="s">
        <v>28</v>
      </c>
      <c r="B4" s="1"/>
      <c r="C4" s="1"/>
      <c r="D4" s="5"/>
      <c r="E4" s="58"/>
    </row>
    <row r="5" spans="1:5">
      <c r="A5" s="4" t="s">
        <v>1</v>
      </c>
      <c r="B5" s="1"/>
      <c r="C5" s="1"/>
      <c r="D5" s="5"/>
      <c r="E5" s="7"/>
    </row>
    <row r="6" spans="1:5" ht="16.2" thickBot="1">
      <c r="A6" s="5"/>
      <c r="B6" s="297" t="s">
        <v>6</v>
      </c>
      <c r="C6" s="298"/>
      <c r="D6" s="299"/>
      <c r="E6" s="59"/>
    </row>
    <row r="7" spans="1:5" ht="18" customHeight="1" thickBot="1">
      <c r="A7" s="254" t="s">
        <v>147</v>
      </c>
      <c r="B7" s="255" t="s">
        <v>22</v>
      </c>
      <c r="C7" s="255" t="s">
        <v>23</v>
      </c>
      <c r="D7" s="256" t="s">
        <v>24</v>
      </c>
      <c r="E7" s="64"/>
    </row>
    <row r="8" spans="1:5">
      <c r="A8" s="105"/>
      <c r="B8" s="127">
        <v>0</v>
      </c>
      <c r="C8" s="127">
        <v>0</v>
      </c>
      <c r="D8" s="128">
        <f>SUM(B8:C8)</f>
        <v>0</v>
      </c>
      <c r="E8" s="66"/>
    </row>
    <row r="9" spans="1:5" ht="15.75" customHeight="1">
      <c r="A9" s="95"/>
      <c r="B9" s="109">
        <v>0</v>
      </c>
      <c r="C9" s="109">
        <v>0</v>
      </c>
      <c r="D9" s="137">
        <f t="shared" ref="D9:D14" si="0">SUM(B9:C9)</f>
        <v>0</v>
      </c>
      <c r="E9" s="66"/>
    </row>
    <row r="10" spans="1:5" ht="15.75" customHeight="1">
      <c r="A10" s="95"/>
      <c r="B10" s="109">
        <v>0</v>
      </c>
      <c r="C10" s="109">
        <v>0</v>
      </c>
      <c r="D10" s="137">
        <f t="shared" ref="D10:D13" si="1">SUM(B10:C10)</f>
        <v>0</v>
      </c>
      <c r="E10" s="66"/>
    </row>
    <row r="11" spans="1:5" ht="15.75" customHeight="1">
      <c r="A11" s="95"/>
      <c r="B11" s="109">
        <v>0</v>
      </c>
      <c r="C11" s="109">
        <v>0</v>
      </c>
      <c r="D11" s="137">
        <f t="shared" si="1"/>
        <v>0</v>
      </c>
      <c r="E11" s="66"/>
    </row>
    <row r="12" spans="1:5" ht="15.75" customHeight="1">
      <c r="A12" s="95"/>
      <c r="B12" s="109">
        <v>0</v>
      </c>
      <c r="C12" s="109">
        <v>0</v>
      </c>
      <c r="D12" s="137">
        <f t="shared" si="1"/>
        <v>0</v>
      </c>
      <c r="E12" s="66"/>
    </row>
    <row r="13" spans="1:5" ht="15.75" customHeight="1">
      <c r="A13" s="95"/>
      <c r="B13" s="109">
        <v>0</v>
      </c>
      <c r="C13" s="109">
        <v>0</v>
      </c>
      <c r="D13" s="137">
        <f t="shared" si="1"/>
        <v>0</v>
      </c>
      <c r="E13" s="66"/>
    </row>
    <row r="14" spans="1:5" ht="15.75" customHeight="1">
      <c r="A14" s="95"/>
      <c r="B14" s="109">
        <v>0</v>
      </c>
      <c r="C14" s="109">
        <v>0</v>
      </c>
      <c r="D14" s="137">
        <f t="shared" si="0"/>
        <v>0</v>
      </c>
      <c r="E14" s="66"/>
    </row>
    <row r="15" spans="1:5">
      <c r="A15" s="91"/>
      <c r="B15" s="107">
        <v>0</v>
      </c>
      <c r="C15" s="107">
        <v>0</v>
      </c>
      <c r="D15" s="129">
        <f>SUM(B15:C15)</f>
        <v>0</v>
      </c>
      <c r="E15" s="66"/>
    </row>
    <row r="16" spans="1:5">
      <c r="A16" s="100"/>
      <c r="B16" s="122">
        <v>0</v>
      </c>
      <c r="C16" s="122">
        <v>0</v>
      </c>
      <c r="D16" s="130">
        <f>SUM(B16:C16)</f>
        <v>0</v>
      </c>
      <c r="E16" s="66"/>
    </row>
    <row r="17" spans="1:9" ht="16.2" thickBot="1">
      <c r="A17" s="117" t="s">
        <v>9</v>
      </c>
      <c r="B17" s="118">
        <f>SUM(B8:B16)</f>
        <v>0</v>
      </c>
      <c r="C17" s="118">
        <f>SUM(C8:C16)</f>
        <v>0</v>
      </c>
      <c r="D17" s="116">
        <f>SUM(D8:D16)</f>
        <v>0</v>
      </c>
      <c r="E17" s="66"/>
      <c r="F17" s="16" t="e">
        <f>IF(B17=(#REF!-(#REF!)),"BALANCED","UNBALANCED")</f>
        <v>#REF!</v>
      </c>
      <c r="G17" s="16" t="e">
        <f>IF(C17=(#REF!-#REF!),"BALANCED","UNBALANCED")</f>
        <v>#REF!</v>
      </c>
      <c r="H17" s="16" t="e">
        <f>IF(D17=(#REF!-#REF!),"BALANCED","UNBALANCED")</f>
        <v>#REF!</v>
      </c>
      <c r="I17" s="16"/>
    </row>
    <row r="18" spans="1:9" ht="16.2" thickBot="1">
      <c r="A18" s="8"/>
      <c r="B18" s="300" t="s">
        <v>10</v>
      </c>
      <c r="C18" s="301"/>
      <c r="D18" s="301"/>
      <c r="E18" s="302"/>
    </row>
    <row r="19" spans="1:9" ht="33" customHeight="1" thickBot="1">
      <c r="A19" s="254" t="s">
        <v>148</v>
      </c>
      <c r="B19" s="255" t="s">
        <v>26</v>
      </c>
      <c r="C19" s="255" t="s">
        <v>27</v>
      </c>
      <c r="D19" s="257" t="s">
        <v>31</v>
      </c>
      <c r="E19" s="258" t="s">
        <v>25</v>
      </c>
    </row>
    <row r="20" spans="1:9" ht="15">
      <c r="A20" s="95"/>
      <c r="B20" s="127">
        <v>0</v>
      </c>
      <c r="C20" s="127">
        <v>0</v>
      </c>
      <c r="D20" s="131">
        <f>SUM(B20:C20)</f>
        <v>0</v>
      </c>
      <c r="E20" s="132">
        <v>0</v>
      </c>
    </row>
    <row r="21" spans="1:9" ht="15" customHeight="1">
      <c r="A21" s="95"/>
      <c r="B21" s="107">
        <v>0</v>
      </c>
      <c r="C21" s="107">
        <v>0</v>
      </c>
      <c r="D21" s="133">
        <f>SUM(B21:C21)</f>
        <v>0</v>
      </c>
      <c r="E21" s="134">
        <v>0</v>
      </c>
    </row>
    <row r="22" spans="1:9" ht="15">
      <c r="A22" s="92"/>
      <c r="B22" s="107">
        <v>0</v>
      </c>
      <c r="C22" s="107">
        <v>0</v>
      </c>
      <c r="D22" s="133">
        <f t="shared" ref="D22:D28" si="2">SUM(B22:C22)</f>
        <v>0</v>
      </c>
      <c r="E22" s="134">
        <v>0</v>
      </c>
    </row>
    <row r="23" spans="1:9" ht="15">
      <c r="A23" s="92"/>
      <c r="B23" s="107">
        <v>0</v>
      </c>
      <c r="C23" s="107">
        <v>0</v>
      </c>
      <c r="D23" s="133">
        <f t="shared" si="2"/>
        <v>0</v>
      </c>
      <c r="E23" s="134">
        <v>0</v>
      </c>
    </row>
    <row r="24" spans="1:9" ht="15">
      <c r="A24" s="92"/>
      <c r="B24" s="107">
        <v>0</v>
      </c>
      <c r="C24" s="107">
        <v>0</v>
      </c>
      <c r="D24" s="133">
        <f t="shared" si="2"/>
        <v>0</v>
      </c>
      <c r="E24" s="134">
        <v>0</v>
      </c>
    </row>
    <row r="25" spans="1:9" ht="15">
      <c r="A25" s="92"/>
      <c r="B25" s="107">
        <v>0</v>
      </c>
      <c r="C25" s="107">
        <v>0</v>
      </c>
      <c r="D25" s="133">
        <f t="shared" si="2"/>
        <v>0</v>
      </c>
      <c r="E25" s="134">
        <v>0</v>
      </c>
    </row>
    <row r="26" spans="1:9" ht="15">
      <c r="A26" s="92"/>
      <c r="B26" s="107">
        <v>0</v>
      </c>
      <c r="C26" s="107">
        <v>0</v>
      </c>
      <c r="D26" s="133">
        <f t="shared" si="2"/>
        <v>0</v>
      </c>
      <c r="E26" s="134">
        <v>0</v>
      </c>
    </row>
    <row r="27" spans="1:9" ht="15">
      <c r="A27" s="92"/>
      <c r="B27" s="107">
        <v>0</v>
      </c>
      <c r="C27" s="107">
        <v>0</v>
      </c>
      <c r="D27" s="133">
        <f t="shared" si="2"/>
        <v>0</v>
      </c>
      <c r="E27" s="134">
        <v>0</v>
      </c>
    </row>
    <row r="28" spans="1:9" ht="15">
      <c r="A28" s="93"/>
      <c r="B28" s="107">
        <v>0</v>
      </c>
      <c r="C28" s="107">
        <v>0</v>
      </c>
      <c r="D28" s="133">
        <f t="shared" si="2"/>
        <v>0</v>
      </c>
      <c r="E28" s="134">
        <v>0</v>
      </c>
    </row>
    <row r="29" spans="1:9" ht="15">
      <c r="A29" s="93"/>
      <c r="B29" s="107">
        <v>0</v>
      </c>
      <c r="C29" s="107">
        <v>0</v>
      </c>
      <c r="D29" s="133">
        <f t="shared" ref="D29:D31" si="3">SUM(B29:C29)</f>
        <v>0</v>
      </c>
      <c r="E29" s="134">
        <v>0</v>
      </c>
    </row>
    <row r="30" spans="1:9" ht="15">
      <c r="A30" s="94"/>
      <c r="B30" s="107">
        <v>0</v>
      </c>
      <c r="C30" s="107">
        <v>0</v>
      </c>
      <c r="D30" s="133">
        <f t="shared" si="3"/>
        <v>0</v>
      </c>
      <c r="E30" s="134">
        <v>0</v>
      </c>
      <c r="F30" s="60"/>
      <c r="G30" s="60"/>
      <c r="H30" s="60"/>
      <c r="I30" s="61"/>
    </row>
    <row r="31" spans="1:9" ht="15">
      <c r="A31" s="103"/>
      <c r="B31" s="122">
        <v>0</v>
      </c>
      <c r="C31" s="122">
        <v>0</v>
      </c>
      <c r="D31" s="123">
        <f t="shared" si="3"/>
        <v>0</v>
      </c>
      <c r="E31" s="124">
        <v>0</v>
      </c>
      <c r="F31" s="60" t="s">
        <v>7</v>
      </c>
      <c r="G31" s="60" t="s">
        <v>8</v>
      </c>
      <c r="H31" s="60" t="s">
        <v>5</v>
      </c>
      <c r="I31" s="61" t="s">
        <v>11</v>
      </c>
    </row>
    <row r="32" spans="1:9" ht="16.2" thickBot="1">
      <c r="A32" s="117" t="s">
        <v>12</v>
      </c>
      <c r="B32" s="118">
        <f>SUM(B20:B31)</f>
        <v>0</v>
      </c>
      <c r="C32" s="118">
        <f>SUM(C20:C31)</f>
        <v>0</v>
      </c>
      <c r="D32" s="119">
        <f>SUM(D20:D31)</f>
        <v>0</v>
      </c>
      <c r="E32" s="120">
        <f>SUM(E20:E31)</f>
        <v>0</v>
      </c>
      <c r="F32" s="16" t="e">
        <f>IF(B32=(#REF!),"BALANCED","UNBALANCED")</f>
        <v>#REF!</v>
      </c>
      <c r="G32" s="16" t="e">
        <f>IF(C32=#REF!,"BALANCED","UNBALANCED")</f>
        <v>#REF!</v>
      </c>
      <c r="H32" s="16" t="e">
        <f>IF(D32=#REF!,"BALANCED","UNBALANCED")</f>
        <v>#REF!</v>
      </c>
      <c r="I32" s="16" t="e">
        <f>IF(E32=#REF!,"BALANCED","UNBALANCED")</f>
        <v>#REF!</v>
      </c>
    </row>
    <row r="33" spans="1:9" ht="16.2" thickBot="1">
      <c r="A33" s="8"/>
      <c r="B33" s="303" t="s">
        <v>10</v>
      </c>
      <c r="C33" s="303"/>
      <c r="D33" s="303"/>
      <c r="E33" s="304"/>
    </row>
    <row r="34" spans="1:9" ht="33.9" customHeight="1" thickBot="1">
      <c r="A34" s="254" t="s">
        <v>149</v>
      </c>
      <c r="B34" s="255" t="s">
        <v>26</v>
      </c>
      <c r="C34" s="255" t="s">
        <v>27</v>
      </c>
      <c r="D34" s="257" t="s">
        <v>150</v>
      </c>
      <c r="E34" s="258" t="s">
        <v>25</v>
      </c>
    </row>
    <row r="35" spans="1:9">
      <c r="A35" s="65" t="s">
        <v>2</v>
      </c>
      <c r="B35" s="68"/>
      <c r="C35" s="68"/>
      <c r="D35" s="69"/>
      <c r="E35" s="89"/>
    </row>
    <row r="36" spans="1:9" ht="30">
      <c r="A36" s="95" t="s">
        <v>146</v>
      </c>
      <c r="B36" s="109">
        <v>0</v>
      </c>
      <c r="C36" s="109">
        <v>0</v>
      </c>
      <c r="D36" s="125">
        <f>+B36+C36</f>
        <v>0</v>
      </c>
      <c r="E36" s="126">
        <v>0</v>
      </c>
    </row>
    <row r="37" spans="1:9" ht="15">
      <c r="A37" s="96"/>
      <c r="B37" s="135">
        <v>0</v>
      </c>
      <c r="C37" s="107">
        <v>0</v>
      </c>
      <c r="D37" s="133">
        <f>+B37+C37</f>
        <v>0</v>
      </c>
      <c r="E37" s="134">
        <v>0</v>
      </c>
    </row>
    <row r="38" spans="1:9" ht="15">
      <c r="A38" s="97"/>
      <c r="B38" s="135">
        <v>0</v>
      </c>
      <c r="C38" s="107">
        <v>0</v>
      </c>
      <c r="D38" s="133">
        <f t="shared" ref="D38:D46" si="4">+B38+C38</f>
        <v>0</v>
      </c>
      <c r="E38" s="134">
        <v>0</v>
      </c>
    </row>
    <row r="39" spans="1:9" ht="15">
      <c r="A39" s="97"/>
      <c r="B39" s="135">
        <v>0</v>
      </c>
      <c r="C39" s="107">
        <v>0</v>
      </c>
      <c r="D39" s="133">
        <f t="shared" si="4"/>
        <v>0</v>
      </c>
      <c r="E39" s="134">
        <v>0</v>
      </c>
      <c r="F39" s="62"/>
    </row>
    <row r="40" spans="1:9" ht="15">
      <c r="A40" s="96"/>
      <c r="B40" s="135">
        <v>0</v>
      </c>
      <c r="C40" s="107">
        <v>0</v>
      </c>
      <c r="D40" s="133">
        <f t="shared" si="4"/>
        <v>0</v>
      </c>
      <c r="E40" s="134">
        <v>0</v>
      </c>
    </row>
    <row r="41" spans="1:9" ht="15">
      <c r="A41" s="96"/>
      <c r="B41" s="135">
        <v>0</v>
      </c>
      <c r="C41" s="107">
        <v>0</v>
      </c>
      <c r="D41" s="133">
        <f t="shared" si="4"/>
        <v>0</v>
      </c>
      <c r="E41" s="134">
        <v>0</v>
      </c>
    </row>
    <row r="42" spans="1:9" ht="15">
      <c r="A42" s="96"/>
      <c r="B42" s="107">
        <v>0</v>
      </c>
      <c r="C42" s="107">
        <v>0</v>
      </c>
      <c r="D42" s="133">
        <f t="shared" si="4"/>
        <v>0</v>
      </c>
      <c r="E42" s="134">
        <v>0</v>
      </c>
    </row>
    <row r="43" spans="1:9" ht="15">
      <c r="A43" s="93"/>
      <c r="B43" s="107">
        <v>0</v>
      </c>
      <c r="C43" s="107">
        <v>0</v>
      </c>
      <c r="D43" s="133">
        <f t="shared" si="4"/>
        <v>0</v>
      </c>
      <c r="E43" s="134">
        <v>0</v>
      </c>
    </row>
    <row r="44" spans="1:9" ht="15">
      <c r="A44" s="93"/>
      <c r="B44" s="107">
        <v>0</v>
      </c>
      <c r="C44" s="107">
        <v>0</v>
      </c>
      <c r="D44" s="133">
        <f t="shared" si="4"/>
        <v>0</v>
      </c>
      <c r="E44" s="134">
        <v>0</v>
      </c>
      <c r="G44" s="62"/>
    </row>
    <row r="45" spans="1:9" ht="15.9" customHeight="1">
      <c r="A45" s="97"/>
      <c r="B45" s="107">
        <v>0</v>
      </c>
      <c r="C45" s="107">
        <v>0</v>
      </c>
      <c r="D45" s="133">
        <f t="shared" si="4"/>
        <v>0</v>
      </c>
      <c r="E45" s="134">
        <v>0</v>
      </c>
    </row>
    <row r="46" spans="1:9" ht="15.9" customHeight="1">
      <c r="A46" s="103"/>
      <c r="B46" s="122">
        <v>0</v>
      </c>
      <c r="C46" s="122">
        <v>0</v>
      </c>
      <c r="D46" s="123">
        <f t="shared" si="4"/>
        <v>0</v>
      </c>
      <c r="E46" s="124">
        <v>0</v>
      </c>
      <c r="F46" s="62"/>
    </row>
    <row r="47" spans="1:9" ht="16.2" thickBot="1">
      <c r="A47" s="117" t="s">
        <v>13</v>
      </c>
      <c r="B47" s="118">
        <f>SUM(B36:B46)</f>
        <v>0</v>
      </c>
      <c r="C47" s="118">
        <f>SUM(C36:C46)</f>
        <v>0</v>
      </c>
      <c r="D47" s="119">
        <f>SUM(D36:D46)</f>
        <v>0</v>
      </c>
      <c r="E47" s="120">
        <f>SUM(E36:E46)</f>
        <v>0</v>
      </c>
      <c r="F47" s="16" t="e">
        <f>IF(B47=(#REF!),"BALANCED","UNBALANCED")</f>
        <v>#REF!</v>
      </c>
      <c r="G47" s="16" t="e">
        <f>IF(C47=#REF!,"BALANCED","UNBALANCED")</f>
        <v>#REF!</v>
      </c>
      <c r="H47" s="16" t="e">
        <f>IF(D47=#REF!,"BALANCED","UNBALANCED")</f>
        <v>#REF!</v>
      </c>
      <c r="I47" s="16" t="e">
        <f>IF(E47=#REF!,"BALANCED","UNBALANCED")</f>
        <v>#REF!</v>
      </c>
    </row>
    <row r="48" spans="1:9">
      <c r="A48" s="65" t="s">
        <v>3</v>
      </c>
      <c r="B48" s="70"/>
      <c r="C48" s="70"/>
      <c r="D48" s="71"/>
      <c r="E48" s="89"/>
      <c r="F48" s="60" t="s">
        <v>7</v>
      </c>
      <c r="G48" s="60" t="s">
        <v>8</v>
      </c>
      <c r="H48" s="60" t="s">
        <v>5</v>
      </c>
      <c r="I48" s="61" t="s">
        <v>11</v>
      </c>
    </row>
    <row r="49" spans="1:9" ht="15">
      <c r="A49" s="104"/>
      <c r="B49" s="109">
        <v>0</v>
      </c>
      <c r="C49" s="109">
        <v>0</v>
      </c>
      <c r="D49" s="125">
        <f>SUM(B49:C49)</f>
        <v>0</v>
      </c>
      <c r="E49" s="126">
        <v>0</v>
      </c>
    </row>
    <row r="50" spans="1:9" ht="15">
      <c r="A50" s="104"/>
      <c r="B50" s="109">
        <v>0</v>
      </c>
      <c r="C50" s="109">
        <v>0</v>
      </c>
      <c r="D50" s="125">
        <f t="shared" ref="D50:D53" si="5">SUM(B50:C50)</f>
        <v>0</v>
      </c>
      <c r="E50" s="138">
        <v>0</v>
      </c>
    </row>
    <row r="51" spans="1:9" ht="15">
      <c r="A51" s="104"/>
      <c r="B51" s="107">
        <v>0</v>
      </c>
      <c r="C51" s="107">
        <v>0</v>
      </c>
      <c r="D51" s="133">
        <f t="shared" ref="D51:D52" si="6">+B51+C51</f>
        <v>0</v>
      </c>
      <c r="E51" s="134">
        <v>0</v>
      </c>
    </row>
    <row r="52" spans="1:9" ht="15">
      <c r="A52" s="104"/>
      <c r="B52" s="107">
        <v>0</v>
      </c>
      <c r="C52" s="107">
        <v>0</v>
      </c>
      <c r="D52" s="133">
        <f t="shared" si="6"/>
        <v>0</v>
      </c>
      <c r="E52" s="134">
        <v>0</v>
      </c>
    </row>
    <row r="53" spans="1:9" ht="15">
      <c r="A53" s="104"/>
      <c r="B53" s="109">
        <v>0</v>
      </c>
      <c r="C53" s="109">
        <v>0</v>
      </c>
      <c r="D53" s="125">
        <f t="shared" si="5"/>
        <v>0</v>
      </c>
      <c r="E53" s="138">
        <v>0</v>
      </c>
    </row>
    <row r="54" spans="1:9" ht="15">
      <c r="A54" s="103"/>
      <c r="B54" s="122">
        <v>0</v>
      </c>
      <c r="C54" s="122">
        <v>0</v>
      </c>
      <c r="D54" s="123">
        <f>SUM(B54:C54)</f>
        <v>0</v>
      </c>
      <c r="E54" s="124">
        <v>0</v>
      </c>
    </row>
    <row r="55" spans="1:9" ht="16.2" thickBot="1">
      <c r="A55" s="98" t="s">
        <v>14</v>
      </c>
      <c r="B55" s="99">
        <f>SUM(B49:B54)</f>
        <v>0</v>
      </c>
      <c r="C55" s="99">
        <f>SUM(C49:C54)</f>
        <v>0</v>
      </c>
      <c r="D55" s="101">
        <f>SUM(D49:D54)</f>
        <v>0</v>
      </c>
      <c r="E55" s="102">
        <f>SUM(E49:E54)</f>
        <v>0</v>
      </c>
      <c r="F55" s="16" t="e">
        <f>IF(B55=(#REF!),"BALANCED","UNBALANCED")</f>
        <v>#REF!</v>
      </c>
      <c r="G55" s="16" t="e">
        <f>IF(C55=#REF!,"BALANCED","UNBALANCED")</f>
        <v>#REF!</v>
      </c>
      <c r="H55" s="16" t="e">
        <f>IF(D55=#REF!,"BALANCED","UNBALANCED")</f>
        <v>#REF!</v>
      </c>
      <c r="I55" s="16" t="e">
        <f>IF(E55=#REF!,"BALANCED","UNBALANCED")</f>
        <v>#REF!</v>
      </c>
    </row>
    <row r="56" spans="1:9" ht="16.2" customHeight="1" thickBot="1">
      <c r="A56" s="8"/>
      <c r="B56" s="300" t="s">
        <v>10</v>
      </c>
      <c r="C56" s="300"/>
      <c r="D56" s="300"/>
      <c r="E56" s="305"/>
    </row>
    <row r="57" spans="1:9" ht="33.9" customHeight="1" thickBot="1">
      <c r="A57" s="254" t="s">
        <v>149</v>
      </c>
      <c r="B57" s="255" t="s">
        <v>26</v>
      </c>
      <c r="C57" s="255" t="s">
        <v>27</v>
      </c>
      <c r="D57" s="257" t="s">
        <v>150</v>
      </c>
      <c r="E57" s="258" t="s">
        <v>25</v>
      </c>
    </row>
    <row r="58" spans="1:9">
      <c r="A58" s="65" t="s">
        <v>4</v>
      </c>
      <c r="B58" s="68"/>
      <c r="C58" s="68"/>
      <c r="D58" s="69"/>
      <c r="E58" s="89"/>
    </row>
    <row r="59" spans="1:9" ht="15">
      <c r="A59" s="95"/>
      <c r="B59" s="109">
        <v>0</v>
      </c>
      <c r="C59" s="109">
        <v>0</v>
      </c>
      <c r="D59" s="125">
        <f>SUM(B59:C59)</f>
        <v>0</v>
      </c>
      <c r="E59" s="126">
        <v>0</v>
      </c>
    </row>
    <row r="60" spans="1:9" ht="15">
      <c r="A60" s="93"/>
      <c r="B60" s="107">
        <v>0</v>
      </c>
      <c r="C60" s="107">
        <v>0</v>
      </c>
      <c r="D60" s="133">
        <f>SUM(B60:C60)</f>
        <v>0</v>
      </c>
      <c r="E60" s="134">
        <v>0</v>
      </c>
      <c r="F60" s="60"/>
      <c r="G60" s="60"/>
      <c r="H60" s="60"/>
      <c r="I60" s="61"/>
    </row>
    <row r="61" spans="1:9" ht="15">
      <c r="A61" s="93"/>
      <c r="B61" s="107">
        <v>0</v>
      </c>
      <c r="C61" s="107">
        <v>0</v>
      </c>
      <c r="D61" s="133">
        <f>SUM(B61:C61)</f>
        <v>0</v>
      </c>
      <c r="E61" s="134">
        <v>0</v>
      </c>
    </row>
    <row r="62" spans="1:9" ht="15">
      <c r="A62" s="96"/>
      <c r="B62" s="107">
        <v>0</v>
      </c>
      <c r="C62" s="107">
        <v>0</v>
      </c>
      <c r="D62" s="133">
        <f>SUM(B62:C62)</f>
        <v>0</v>
      </c>
      <c r="E62" s="134">
        <v>0</v>
      </c>
    </row>
    <row r="63" spans="1:9" ht="15">
      <c r="A63" s="96"/>
      <c r="B63" s="107">
        <v>0</v>
      </c>
      <c r="C63" s="107">
        <v>0</v>
      </c>
      <c r="D63" s="133">
        <f t="shared" ref="D63:D64" si="7">SUM(B63:C63)</f>
        <v>0</v>
      </c>
      <c r="E63" s="134">
        <v>0</v>
      </c>
    </row>
    <row r="64" spans="1:9" ht="15">
      <c r="A64" s="96"/>
      <c r="B64" s="107">
        <v>0</v>
      </c>
      <c r="C64" s="107">
        <v>0</v>
      </c>
      <c r="D64" s="133">
        <f t="shared" si="7"/>
        <v>0</v>
      </c>
      <c r="E64" s="134">
        <v>0</v>
      </c>
    </row>
    <row r="65" spans="1:9" ht="15">
      <c r="A65" s="96"/>
      <c r="B65" s="107">
        <v>0</v>
      </c>
      <c r="C65" s="107">
        <v>0</v>
      </c>
      <c r="D65" s="133">
        <f t="shared" ref="D65:D68" si="8">SUM(B65:C65)</f>
        <v>0</v>
      </c>
      <c r="E65" s="134">
        <v>0</v>
      </c>
    </row>
    <row r="66" spans="1:9" ht="15">
      <c r="A66" s="96"/>
      <c r="B66" s="107">
        <v>0</v>
      </c>
      <c r="C66" s="107">
        <v>0</v>
      </c>
      <c r="D66" s="133">
        <f>SUM(B66:C66)</f>
        <v>0</v>
      </c>
      <c r="E66" s="134">
        <v>0</v>
      </c>
    </row>
    <row r="67" spans="1:9" ht="15">
      <c r="A67" s="96"/>
      <c r="B67" s="107">
        <v>0</v>
      </c>
      <c r="C67" s="107">
        <v>0</v>
      </c>
      <c r="D67" s="133">
        <f t="shared" si="8"/>
        <v>0</v>
      </c>
      <c r="E67" s="134">
        <v>0</v>
      </c>
    </row>
    <row r="68" spans="1:9" ht="15">
      <c r="A68" s="103"/>
      <c r="B68" s="122">
        <v>0</v>
      </c>
      <c r="C68" s="122">
        <v>0</v>
      </c>
      <c r="D68" s="123">
        <f t="shared" si="8"/>
        <v>0</v>
      </c>
      <c r="E68" s="124">
        <v>0</v>
      </c>
    </row>
    <row r="69" spans="1:9" ht="16.2" thickBot="1">
      <c r="A69" s="98" t="s">
        <v>15</v>
      </c>
      <c r="B69" s="99">
        <f>SUM(B59:B68)</f>
        <v>0</v>
      </c>
      <c r="C69" s="99">
        <f>SUM(C59:C68)</f>
        <v>0</v>
      </c>
      <c r="D69" s="101">
        <f>SUM(D59:D68)</f>
        <v>0</v>
      </c>
      <c r="E69" s="102">
        <f>SUM(E59:E68)</f>
        <v>0</v>
      </c>
      <c r="F69" s="16" t="e">
        <f>IF(B69=(#REF!),"BALANCED","UNBALANCED")</f>
        <v>#REF!</v>
      </c>
      <c r="G69" s="16" t="e">
        <f>IF(C69=#REF!,"BALANCED","UNBALANCED")</f>
        <v>#REF!</v>
      </c>
      <c r="H69" s="16" t="e">
        <f>IF(D69=#REF!,"BALANCED","UNBALANCED")</f>
        <v>#REF!</v>
      </c>
      <c r="I69" s="16" t="e">
        <f>IF(E69=#REF!,"BALANCED","UNBALANCED")</f>
        <v>#REF!</v>
      </c>
    </row>
    <row r="70" spans="1:9">
      <c r="A70" s="65" t="s">
        <v>17</v>
      </c>
      <c r="B70" s="70"/>
      <c r="C70" s="70"/>
      <c r="D70" s="71"/>
      <c r="E70" s="90"/>
    </row>
    <row r="71" spans="1:9" ht="15">
      <c r="A71" s="105"/>
      <c r="B71" s="109">
        <v>0</v>
      </c>
      <c r="C71" s="109">
        <v>0</v>
      </c>
      <c r="D71" s="125">
        <f t="shared" ref="D71:D74" si="9">SUM(B71:C71)</f>
        <v>0</v>
      </c>
      <c r="E71" s="126">
        <v>0</v>
      </c>
    </row>
    <row r="72" spans="1:9" ht="15">
      <c r="A72" s="106"/>
      <c r="B72" s="107">
        <v>0</v>
      </c>
      <c r="C72" s="107">
        <v>0</v>
      </c>
      <c r="D72" s="133">
        <f t="shared" si="9"/>
        <v>0</v>
      </c>
      <c r="E72" s="134">
        <v>0</v>
      </c>
    </row>
    <row r="73" spans="1:9" ht="15">
      <c r="A73" s="106"/>
      <c r="B73" s="107">
        <v>0</v>
      </c>
      <c r="C73" s="107">
        <v>0</v>
      </c>
      <c r="D73" s="133">
        <f t="shared" si="9"/>
        <v>0</v>
      </c>
      <c r="E73" s="134">
        <v>0</v>
      </c>
    </row>
    <row r="74" spans="1:9" ht="15">
      <c r="A74" s="106"/>
      <c r="B74" s="107">
        <v>0</v>
      </c>
      <c r="C74" s="107">
        <v>0</v>
      </c>
      <c r="D74" s="133">
        <f t="shared" si="9"/>
        <v>0</v>
      </c>
      <c r="E74" s="134">
        <v>0</v>
      </c>
    </row>
    <row r="75" spans="1:9" ht="15">
      <c r="A75" s="106"/>
      <c r="B75" s="107">
        <v>0</v>
      </c>
      <c r="C75" s="107">
        <v>0</v>
      </c>
      <c r="D75" s="133">
        <f>SUM(B75:C75)</f>
        <v>0</v>
      </c>
      <c r="E75" s="134">
        <v>0</v>
      </c>
    </row>
    <row r="76" spans="1:9" ht="15">
      <c r="A76" s="108"/>
      <c r="B76" s="122">
        <v>0</v>
      </c>
      <c r="C76" s="122">
        <v>0</v>
      </c>
      <c r="D76" s="123">
        <f>SUM(B76:C76)</f>
        <v>0</v>
      </c>
      <c r="E76" s="124">
        <v>0</v>
      </c>
    </row>
    <row r="77" spans="1:9" ht="16.2" thickBot="1">
      <c r="A77" s="98" t="s">
        <v>18</v>
      </c>
      <c r="B77" s="99">
        <f>SUM(B71:B76)</f>
        <v>0</v>
      </c>
      <c r="C77" s="99">
        <f>SUM(C71:C76)</f>
        <v>0</v>
      </c>
      <c r="D77" s="101">
        <f>SUM(D71:D76)</f>
        <v>0</v>
      </c>
      <c r="E77" s="102">
        <f>SUM(E71:E76)</f>
        <v>0</v>
      </c>
      <c r="F77" s="16" t="e">
        <f>IF(B77=(#REF!),"BALANCED","UNBALANCED")</f>
        <v>#REF!</v>
      </c>
      <c r="G77" s="16" t="e">
        <f>IF(C77=#REF!,"BALANCED","UNBALANCED")</f>
        <v>#REF!</v>
      </c>
      <c r="H77" s="16" t="e">
        <f>IF(D77=#REF!,"BALANCED","UNBALANCED")</f>
        <v>#REF!</v>
      </c>
      <c r="I77" s="16" t="e">
        <f>IF(E77=#REF!,"BALANCED","UNBALANCED")</f>
        <v>#REF!</v>
      </c>
    </row>
    <row r="78" spans="1:9" ht="16.2" thickBot="1">
      <c r="A78" s="8"/>
      <c r="B78" s="300" t="s">
        <v>10</v>
      </c>
      <c r="C78" s="300"/>
      <c r="D78" s="300"/>
      <c r="E78" s="305"/>
    </row>
    <row r="79" spans="1:9" ht="33.9" customHeight="1" thickBot="1">
      <c r="A79" s="254" t="s">
        <v>149</v>
      </c>
      <c r="B79" s="255" t="s">
        <v>26</v>
      </c>
      <c r="C79" s="255" t="s">
        <v>27</v>
      </c>
      <c r="D79" s="257" t="s">
        <v>150</v>
      </c>
      <c r="E79" s="258" t="s">
        <v>25</v>
      </c>
    </row>
    <row r="80" spans="1:9">
      <c r="A80" s="150" t="s">
        <v>34</v>
      </c>
      <c r="B80" s="70"/>
      <c r="C80" s="70"/>
      <c r="D80" s="71"/>
      <c r="E80" s="90"/>
    </row>
    <row r="81" spans="1:9" ht="15">
      <c r="A81" s="105"/>
      <c r="B81" s="109">
        <v>0</v>
      </c>
      <c r="C81" s="109">
        <v>0</v>
      </c>
      <c r="D81" s="125">
        <f>SUM(B81:C81)</f>
        <v>0</v>
      </c>
      <c r="E81" s="126">
        <v>0</v>
      </c>
    </row>
    <row r="82" spans="1:9" ht="15">
      <c r="A82" s="93"/>
      <c r="B82" s="107">
        <v>0</v>
      </c>
      <c r="C82" s="107">
        <v>0</v>
      </c>
      <c r="D82" s="133">
        <f>SUM(B82:C82)</f>
        <v>0</v>
      </c>
      <c r="E82" s="134">
        <v>0</v>
      </c>
      <c r="F82" s="62"/>
    </row>
    <row r="83" spans="1:9" ht="15">
      <c r="A83" s="93"/>
      <c r="B83" s="107">
        <v>0</v>
      </c>
      <c r="C83" s="107">
        <v>0</v>
      </c>
      <c r="D83" s="133">
        <f>SUM(B83:C83)</f>
        <v>0</v>
      </c>
      <c r="E83" s="134">
        <v>0</v>
      </c>
      <c r="F83" s="62"/>
    </row>
    <row r="84" spans="1:9" ht="15">
      <c r="A84" s="100"/>
      <c r="B84" s="122">
        <v>0</v>
      </c>
      <c r="C84" s="122">
        <v>0</v>
      </c>
      <c r="D84" s="123">
        <f>SUM(B84:C84)</f>
        <v>0</v>
      </c>
      <c r="E84" s="124">
        <v>0</v>
      </c>
      <c r="F84" s="60" t="s">
        <v>7</v>
      </c>
      <c r="G84" s="60" t="s">
        <v>8</v>
      </c>
      <c r="H84" s="60" t="s">
        <v>5</v>
      </c>
      <c r="I84" s="61" t="s">
        <v>11</v>
      </c>
    </row>
    <row r="85" spans="1:9" ht="16.2" thickBot="1">
      <c r="A85" s="117" t="s">
        <v>35</v>
      </c>
      <c r="B85" s="118">
        <f>SUM(B81:B84)</f>
        <v>0</v>
      </c>
      <c r="C85" s="118">
        <f>SUM(C80:C84)</f>
        <v>0</v>
      </c>
      <c r="D85" s="119">
        <f>SUM(D81:D84)</f>
        <v>0</v>
      </c>
      <c r="E85" s="102">
        <f>SUM(E79:E84)</f>
        <v>0</v>
      </c>
      <c r="F85" s="16" t="e">
        <f>IF(B85=(#REF!),"BALANCED","UNBALANCED")</f>
        <v>#REF!</v>
      </c>
      <c r="G85" s="16" t="e">
        <f>IF(C85=#REF!,"BALANCED","UNBALANCED")</f>
        <v>#REF!</v>
      </c>
      <c r="H85" s="16" t="e">
        <f>IF(D85=#REF!,"BALANCED","UNBALANCED")</f>
        <v>#REF!</v>
      </c>
      <c r="I85" s="16" t="e">
        <f>IF(E85=#REF!,"BALANCED","UNBALANCED")</f>
        <v>#REF!</v>
      </c>
    </row>
    <row r="86" spans="1:9">
      <c r="A86" s="65" t="s">
        <v>19</v>
      </c>
      <c r="B86" s="72"/>
      <c r="C86" s="72"/>
      <c r="D86" s="73"/>
      <c r="E86" s="136"/>
    </row>
    <row r="87" spans="1:9" ht="15">
      <c r="A87" s="155"/>
      <c r="B87" s="109">
        <v>0</v>
      </c>
      <c r="C87" s="109">
        <v>0</v>
      </c>
      <c r="D87" s="125">
        <f>SUM(B87:C87)</f>
        <v>0</v>
      </c>
      <c r="E87" s="126">
        <v>0</v>
      </c>
    </row>
    <row r="88" spans="1:9" ht="17.399999999999999" customHeight="1">
      <c r="B88" s="122">
        <v>0</v>
      </c>
      <c r="C88" s="122">
        <v>0</v>
      </c>
      <c r="D88" s="123">
        <f>SUM(B88:C88)</f>
        <v>0</v>
      </c>
      <c r="E88" s="124">
        <v>0</v>
      </c>
      <c r="F88" s="60" t="s">
        <v>7</v>
      </c>
      <c r="G88" s="60" t="s">
        <v>8</v>
      </c>
      <c r="H88" s="60" t="s">
        <v>5</v>
      </c>
      <c r="I88" s="61" t="s">
        <v>11</v>
      </c>
    </row>
    <row r="89" spans="1:9" ht="20.25" customHeight="1" thickBot="1">
      <c r="A89" s="117" t="s">
        <v>20</v>
      </c>
      <c r="B89" s="118">
        <f>SUM(B87:B88)</f>
        <v>0</v>
      </c>
      <c r="C89" s="118">
        <f>SUM(C87:C88)</f>
        <v>0</v>
      </c>
      <c r="D89" s="119">
        <f>SUM(D87:D88)</f>
        <v>0</v>
      </c>
      <c r="E89" s="120">
        <f>SUM(E87:E88)</f>
        <v>0</v>
      </c>
      <c r="F89" s="16" t="e">
        <f>IF(B89=(#REF!),"BALANCED","UNBALANCED")</f>
        <v>#REF!</v>
      </c>
      <c r="G89" s="16" t="e">
        <f>IF(C89=#REF!,"BALANCED","UNBALANCED")</f>
        <v>#REF!</v>
      </c>
      <c r="H89" s="16" t="e">
        <f>IF(D89=#REF!,"BALANCED","UNBALANCED")</f>
        <v>#REF!</v>
      </c>
      <c r="I89" s="16" t="e">
        <f>IF(E89=#REF!,"BALANCED","UNBALANCED")</f>
        <v>#REF!</v>
      </c>
    </row>
    <row r="90" spans="1:9" ht="16.2" thickBot="1">
      <c r="A90" s="110" t="s">
        <v>16</v>
      </c>
      <c r="B90" s="111">
        <f>B85+B77+B69+B55+B47+B32+B89</f>
        <v>0</v>
      </c>
      <c r="C90" s="111">
        <f>C85+C77+C69+C55+C47+C32+C89</f>
        <v>0</v>
      </c>
      <c r="D90" s="112">
        <f>D85+D77+D69+D55+D47+D32+D89</f>
        <v>0</v>
      </c>
      <c r="E90" s="113">
        <f>+E89+E85+E77+E69+E55+E47+E32</f>
        <v>0</v>
      </c>
      <c r="F90" s="16" t="e">
        <f>IF(B90=SUM(#REF!),"BALANCED","UNBALANCED")</f>
        <v>#REF!</v>
      </c>
      <c r="G90" s="16" t="e">
        <f>IF(C90=SUM(#REF!),"BALANCED","UNBALANCED")</f>
        <v>#REF!</v>
      </c>
      <c r="H90" s="16" t="e">
        <f>IF(D90=SUM(#REF!),"BALANCED","UNBALANCED")</f>
        <v>#REF!</v>
      </c>
      <c r="I90" s="16" t="e">
        <f>IF(E90=SUM(#REF!),"BALANCED","UNBALANCED")</f>
        <v>#REF!</v>
      </c>
    </row>
    <row r="91" spans="1:9" ht="16.2" hidden="1" thickTop="1">
      <c r="A91" s="211" t="s">
        <v>181</v>
      </c>
      <c r="B91" s="2"/>
      <c r="C91" s="2"/>
      <c r="E91" s="63"/>
    </row>
    <row r="92" spans="1:9" ht="16.2" thickTop="1">
      <c r="B92" s="2"/>
      <c r="C92" s="2"/>
      <c r="E92" s="63"/>
    </row>
    <row r="93" spans="1:9">
      <c r="B93" s="2"/>
      <c r="C93" s="2"/>
      <c r="E93" s="63"/>
    </row>
    <row r="94" spans="1:9">
      <c r="B94" s="2"/>
      <c r="C94" s="2"/>
      <c r="E94" s="63"/>
    </row>
    <row r="95" spans="1:9">
      <c r="B95" s="2"/>
      <c r="C95" s="2"/>
      <c r="E95" s="63"/>
    </row>
    <row r="96" spans="1:9">
      <c r="B96" s="2"/>
      <c r="C96" s="2"/>
      <c r="E96" s="63"/>
    </row>
    <row r="97" spans="2:5">
      <c r="B97" s="2"/>
      <c r="C97" s="2"/>
      <c r="E97" s="63"/>
    </row>
    <row r="98" spans="2:5">
      <c r="E98" s="63"/>
    </row>
    <row r="99" spans="2:5">
      <c r="E99" s="63"/>
    </row>
    <row r="100" spans="2:5">
      <c r="E100" s="63"/>
    </row>
    <row r="101" spans="2:5">
      <c r="E101" s="63"/>
    </row>
    <row r="102" spans="2:5">
      <c r="E102" s="63"/>
    </row>
    <row r="103" spans="2:5">
      <c r="E103" s="63"/>
    </row>
    <row r="104" spans="2:5">
      <c r="E104" s="63"/>
    </row>
    <row r="105" spans="2:5">
      <c r="E105" s="63"/>
    </row>
    <row r="106" spans="2:5">
      <c r="E106" s="63"/>
    </row>
    <row r="107" spans="2:5">
      <c r="E107" s="63"/>
    </row>
    <row r="108" spans="2:5">
      <c r="E108" s="63"/>
    </row>
    <row r="109" spans="2:5">
      <c r="E109" s="63"/>
    </row>
    <row r="110" spans="2:5">
      <c r="E110" s="63"/>
    </row>
    <row r="111" spans="2:5">
      <c r="E111" s="63"/>
    </row>
    <row r="112" spans="2:5">
      <c r="E112" s="63"/>
    </row>
    <row r="113" spans="5:5">
      <c r="E113" s="63"/>
    </row>
    <row r="114" spans="5:5">
      <c r="E114" s="63"/>
    </row>
    <row r="115" spans="5:5">
      <c r="E115" s="63"/>
    </row>
    <row r="116" spans="5:5">
      <c r="E116" s="63"/>
    </row>
    <row r="117" spans="5:5">
      <c r="E117" s="63"/>
    </row>
    <row r="118" spans="5:5">
      <c r="E118" s="63"/>
    </row>
    <row r="119" spans="5:5">
      <c r="E119" s="63"/>
    </row>
    <row r="120" spans="5:5">
      <c r="E120" s="63"/>
    </row>
    <row r="121" spans="5:5">
      <c r="E121" s="63"/>
    </row>
    <row r="122" spans="5:5">
      <c r="E122" s="63"/>
    </row>
    <row r="123" spans="5:5">
      <c r="E123" s="63"/>
    </row>
    <row r="124" spans="5:5">
      <c r="E124" s="63"/>
    </row>
    <row r="125" spans="5:5">
      <c r="E125" s="63"/>
    </row>
    <row r="126" spans="5:5">
      <c r="E126" s="63"/>
    </row>
    <row r="127" spans="5:5">
      <c r="E127" s="63"/>
    </row>
    <row r="128" spans="5:5">
      <c r="E128" s="63"/>
    </row>
    <row r="129" spans="5:5">
      <c r="E129" s="63"/>
    </row>
    <row r="130" spans="5:5">
      <c r="E130" s="63"/>
    </row>
    <row r="131" spans="5:5">
      <c r="E131" s="63"/>
    </row>
    <row r="132" spans="5:5">
      <c r="E132" s="63"/>
    </row>
    <row r="133" spans="5:5">
      <c r="E133" s="63"/>
    </row>
    <row r="134" spans="5:5">
      <c r="E134" s="63"/>
    </row>
    <row r="135" spans="5:5">
      <c r="E135" s="63"/>
    </row>
    <row r="136" spans="5:5">
      <c r="E136" s="63"/>
    </row>
    <row r="137" spans="5:5">
      <c r="E137" s="63"/>
    </row>
    <row r="138" spans="5:5">
      <c r="E138" s="63"/>
    </row>
    <row r="139" spans="5:5">
      <c r="E139" s="63"/>
    </row>
    <row r="140" spans="5:5">
      <c r="E140" s="63"/>
    </row>
    <row r="141" spans="5:5">
      <c r="E141" s="63"/>
    </row>
    <row r="142" spans="5:5">
      <c r="E142" s="63"/>
    </row>
    <row r="143" spans="5:5">
      <c r="E143" s="63"/>
    </row>
    <row r="144" spans="5:5">
      <c r="E144" s="63"/>
    </row>
    <row r="145" spans="5:5">
      <c r="E145" s="63"/>
    </row>
    <row r="146" spans="5:5">
      <c r="E146" s="63"/>
    </row>
    <row r="147" spans="5:5">
      <c r="E147" s="63"/>
    </row>
    <row r="148" spans="5:5">
      <c r="E148" s="63"/>
    </row>
  </sheetData>
  <mergeCells count="5">
    <mergeCell ref="B6:D6"/>
    <mergeCell ref="B18:E18"/>
    <mergeCell ref="B33:E33"/>
    <mergeCell ref="B56:E56"/>
    <mergeCell ref="B78:E78"/>
  </mergeCells>
  <phoneticPr fontId="0" type="noConversion"/>
  <printOptions horizontalCentered="1"/>
  <pageMargins left="7.8740157480315001E-2" right="0.15748031496063" top="0.196850393700787" bottom="0.27559055118110198" header="0.196850393700787" footer="0.27559055118110198"/>
  <pageSetup scale="74" orientation="landscape" r:id="rId1"/>
  <headerFooter alignWithMargins="0"/>
  <rowBreaks count="2" manualBreakCount="2">
    <brk id="32" max="4" man="1"/>
    <brk id="77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view="pageBreakPreview" zoomScale="80" zoomScaleNormal="100" zoomScaleSheetLayoutView="80" workbookViewId="0">
      <pane ySplit="5" topLeftCell="A6" activePane="bottomLeft" state="frozen"/>
      <selection activeCell="A3" sqref="A3"/>
      <selection pane="bottomLeft"/>
    </sheetView>
  </sheetViews>
  <sheetFormatPr defaultColWidth="9.33203125" defaultRowHeight="15"/>
  <cols>
    <col min="1" max="1" width="69.77734375" style="3" customWidth="1"/>
    <col min="2" max="2" width="12.6640625" style="11" customWidth="1"/>
    <col min="3" max="3" width="14.109375" style="11" customWidth="1"/>
    <col min="4" max="5" width="13.44140625" style="11" customWidth="1"/>
    <col min="6" max="6" width="10.109375" style="11" bestFit="1" customWidth="1"/>
    <col min="7" max="7" width="10.6640625" style="11" bestFit="1" customWidth="1"/>
    <col min="8" max="9" width="15" style="182" bestFit="1" customWidth="1"/>
    <col min="10" max="10" width="14.44140625" style="191" customWidth="1"/>
    <col min="11" max="11" width="14" style="3" customWidth="1"/>
    <col min="12" max="16384" width="9.33203125" style="3"/>
  </cols>
  <sheetData>
    <row r="1" spans="1:23" ht="10.5" customHeight="1">
      <c r="A1" s="207" t="s">
        <v>191</v>
      </c>
      <c r="B1" s="77"/>
      <c r="C1" s="77"/>
      <c r="D1" s="77"/>
      <c r="E1" s="77"/>
      <c r="F1" s="77"/>
      <c r="G1" s="77"/>
      <c r="H1" s="176"/>
      <c r="I1" s="176"/>
      <c r="J1" s="184"/>
      <c r="K1" s="13"/>
    </row>
    <row r="2" spans="1:23" ht="15.6">
      <c r="A2" s="175" t="s">
        <v>61</v>
      </c>
      <c r="B2" s="144"/>
      <c r="C2" s="144"/>
      <c r="D2" s="74"/>
      <c r="E2" s="74"/>
      <c r="F2" s="74"/>
      <c r="G2" s="74"/>
      <c r="H2" s="177"/>
      <c r="I2" s="183"/>
      <c r="J2" s="185"/>
      <c r="K2" s="5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5.6">
      <c r="A3" s="1" t="s">
        <v>180</v>
      </c>
      <c r="B3" s="145"/>
      <c r="C3" s="145"/>
      <c r="D3" s="74"/>
      <c r="E3" s="74"/>
      <c r="F3" s="74"/>
      <c r="G3" s="74"/>
      <c r="H3" s="177"/>
      <c r="I3" s="183"/>
      <c r="J3" s="185"/>
      <c r="K3" s="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s="76" customFormat="1" ht="16.2" thickBot="1">
      <c r="A4" s="1" t="s">
        <v>110</v>
      </c>
      <c r="B4" s="74"/>
      <c r="C4" s="74"/>
      <c r="D4" s="74"/>
      <c r="E4" s="74"/>
      <c r="F4" s="74"/>
      <c r="G4" s="74"/>
      <c r="H4" s="177"/>
      <c r="I4" s="177"/>
      <c r="J4" s="185"/>
      <c r="K4" s="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3" ht="63" thickBot="1">
      <c r="A5" s="259"/>
      <c r="B5" s="260" t="s">
        <v>93</v>
      </c>
      <c r="C5" s="260" t="s">
        <v>120</v>
      </c>
      <c r="D5" s="260" t="s">
        <v>151</v>
      </c>
      <c r="E5" s="260" t="s">
        <v>152</v>
      </c>
      <c r="F5" s="264" t="s">
        <v>176</v>
      </c>
      <c r="G5" s="264" t="s">
        <v>177</v>
      </c>
      <c r="H5" s="261" t="s">
        <v>178</v>
      </c>
      <c r="I5" s="261" t="s">
        <v>153</v>
      </c>
      <c r="J5" s="262" t="s">
        <v>94</v>
      </c>
      <c r="K5" s="263" t="s">
        <v>179</v>
      </c>
    </row>
    <row r="6" spans="1:23" ht="15.6" customHeight="1">
      <c r="A6" s="219" t="s">
        <v>62</v>
      </c>
      <c r="B6" s="78"/>
      <c r="C6" s="78"/>
      <c r="D6" s="143"/>
      <c r="E6" s="143"/>
      <c r="F6" s="142"/>
      <c r="G6" s="142"/>
      <c r="H6" s="178"/>
      <c r="I6" s="178"/>
      <c r="J6" s="218"/>
      <c r="K6" s="79"/>
    </row>
    <row r="7" spans="1:23" ht="15.6">
      <c r="A7" s="153" t="s">
        <v>144</v>
      </c>
      <c r="B7" s="146"/>
      <c r="C7" s="148"/>
      <c r="D7" s="148"/>
      <c r="E7" s="148"/>
      <c r="F7" s="147"/>
      <c r="G7" s="147"/>
      <c r="H7" s="179"/>
      <c r="I7" s="179"/>
      <c r="J7" s="186"/>
      <c r="K7" s="79"/>
    </row>
    <row r="8" spans="1:23">
      <c r="A8" s="156" t="s">
        <v>63</v>
      </c>
      <c r="B8" s="157">
        <v>1.58</v>
      </c>
      <c r="C8" s="192">
        <v>17.010000000000002</v>
      </c>
      <c r="D8" s="265">
        <v>1.42</v>
      </c>
      <c r="E8" s="267">
        <v>15.31</v>
      </c>
      <c r="F8" s="210">
        <f>D8-(D8*0.2)</f>
        <v>1.1359999999999999</v>
      </c>
      <c r="G8" s="266">
        <f>E8-(E8*0.2)</f>
        <v>12.248000000000001</v>
      </c>
      <c r="H8" s="195">
        <f>IF(F8=0,0%,(F8-D8)/D8)</f>
        <v>-0.20000000000000004</v>
      </c>
      <c r="I8" s="195">
        <f>IF(F8=0,0%,(F8-B8)/B8)</f>
        <v>-0.28101265822784821</v>
      </c>
      <c r="J8" s="187" t="s">
        <v>190</v>
      </c>
      <c r="K8" s="79"/>
    </row>
    <row r="9" spans="1:23">
      <c r="A9" s="156" t="s">
        <v>64</v>
      </c>
      <c r="B9" s="157">
        <v>1.89</v>
      </c>
      <c r="C9" s="192">
        <v>20.34</v>
      </c>
      <c r="D9" s="265">
        <v>1.7</v>
      </c>
      <c r="E9" s="267">
        <v>18.309999999999999</v>
      </c>
      <c r="F9" s="269">
        <f t="shared" ref="F9:F34" si="0">D9-(D9*0.2)</f>
        <v>1.3599999999999999</v>
      </c>
      <c r="G9" s="269">
        <f t="shared" ref="G9:G34" si="1">E9-(E9*0.2)</f>
        <v>14.648</v>
      </c>
      <c r="H9" s="195">
        <f t="shared" ref="H9:H34" si="2">IF(F9=0,0%,(F9-D9)/D9)</f>
        <v>-0.20000000000000004</v>
      </c>
      <c r="I9" s="195">
        <f t="shared" ref="I9:I34" si="3">IF(F9=0,0%,(F9-B9)/B9)</f>
        <v>-0.28042328042328046</v>
      </c>
      <c r="J9" s="187" t="s">
        <v>190</v>
      </c>
      <c r="K9" s="79"/>
    </row>
    <row r="10" spans="1:23">
      <c r="A10" s="202" t="s">
        <v>65</v>
      </c>
      <c r="B10" s="157">
        <v>2.14</v>
      </c>
      <c r="C10" s="192">
        <v>23.03</v>
      </c>
      <c r="D10" s="265">
        <v>1.93</v>
      </c>
      <c r="E10" s="267">
        <v>20.73</v>
      </c>
      <c r="F10" s="269">
        <f t="shared" si="0"/>
        <v>1.544</v>
      </c>
      <c r="G10" s="269">
        <f t="shared" si="1"/>
        <v>16.584</v>
      </c>
      <c r="H10" s="195">
        <f t="shared" si="2"/>
        <v>-0.19999999999999996</v>
      </c>
      <c r="I10" s="195">
        <f t="shared" si="3"/>
        <v>-0.27850467289719627</v>
      </c>
      <c r="J10" s="187" t="s">
        <v>190</v>
      </c>
      <c r="K10" s="79"/>
    </row>
    <row r="11" spans="1:23" ht="15.6">
      <c r="A11" s="203" t="s">
        <v>121</v>
      </c>
      <c r="B11" s="157"/>
      <c r="C11" s="158"/>
      <c r="D11" s="157"/>
      <c r="E11" s="242"/>
      <c r="F11" s="269"/>
      <c r="G11" s="269"/>
      <c r="H11" s="195"/>
      <c r="I11" s="195"/>
      <c r="J11" s="187"/>
      <c r="K11" s="79"/>
    </row>
    <row r="12" spans="1:23">
      <c r="A12" s="201" t="s">
        <v>66</v>
      </c>
      <c r="B12" s="157">
        <v>2.52</v>
      </c>
      <c r="C12" s="192">
        <v>27.13</v>
      </c>
      <c r="D12" s="268">
        <v>2.27</v>
      </c>
      <c r="E12" s="270">
        <v>24.42</v>
      </c>
      <c r="F12" s="269">
        <f t="shared" si="0"/>
        <v>1.8160000000000001</v>
      </c>
      <c r="G12" s="269">
        <f t="shared" si="1"/>
        <v>19.536000000000001</v>
      </c>
      <c r="H12" s="195">
        <f t="shared" si="2"/>
        <v>-0.19999999999999998</v>
      </c>
      <c r="I12" s="195">
        <f t="shared" si="3"/>
        <v>-0.27936507936507937</v>
      </c>
      <c r="J12" s="187" t="s">
        <v>190</v>
      </c>
      <c r="K12" s="79"/>
    </row>
    <row r="13" spans="1:23">
      <c r="A13" s="156" t="s">
        <v>67</v>
      </c>
      <c r="B13" s="157">
        <v>1.58</v>
      </c>
      <c r="C13" s="192">
        <v>17.010000000000002</v>
      </c>
      <c r="D13" s="268">
        <v>1.42</v>
      </c>
      <c r="E13" s="270">
        <v>15.31</v>
      </c>
      <c r="F13" s="269">
        <f t="shared" si="0"/>
        <v>1.1359999999999999</v>
      </c>
      <c r="G13" s="269">
        <f t="shared" si="1"/>
        <v>12.248000000000001</v>
      </c>
      <c r="H13" s="195">
        <f t="shared" si="2"/>
        <v>-0.20000000000000004</v>
      </c>
      <c r="I13" s="195">
        <f t="shared" si="3"/>
        <v>-0.28101265822784821</v>
      </c>
      <c r="J13" s="187" t="s">
        <v>190</v>
      </c>
      <c r="K13" s="79"/>
    </row>
    <row r="14" spans="1:23" ht="22.5" customHeight="1">
      <c r="A14" s="203" t="s">
        <v>122</v>
      </c>
      <c r="B14" s="157"/>
      <c r="C14" s="158"/>
      <c r="D14" s="157"/>
      <c r="E14" s="242"/>
      <c r="F14" s="271"/>
      <c r="G14" s="271"/>
      <c r="H14" s="195"/>
      <c r="I14" s="195"/>
      <c r="J14" s="187"/>
      <c r="K14" s="79"/>
    </row>
    <row r="15" spans="1:23" ht="30.45" customHeight="1">
      <c r="A15" s="202" t="s">
        <v>123</v>
      </c>
      <c r="B15" s="157">
        <v>1.07</v>
      </c>
      <c r="C15" s="192">
        <v>11.52</v>
      </c>
      <c r="D15" s="272">
        <v>0.96</v>
      </c>
      <c r="E15" s="272">
        <v>10.37</v>
      </c>
      <c r="F15" s="273">
        <f t="shared" si="0"/>
        <v>0.76800000000000002</v>
      </c>
      <c r="G15" s="273">
        <f t="shared" si="1"/>
        <v>8.2959999999999994</v>
      </c>
      <c r="H15" s="193">
        <f t="shared" si="2"/>
        <v>-0.19999999999999996</v>
      </c>
      <c r="I15" s="193">
        <f t="shared" si="3"/>
        <v>-0.28224299065420566</v>
      </c>
      <c r="J15" s="187" t="s">
        <v>190</v>
      </c>
      <c r="K15" s="79"/>
    </row>
    <row r="16" spans="1:23" ht="45">
      <c r="A16" s="202" t="s">
        <v>124</v>
      </c>
      <c r="B16" s="157">
        <v>0.92</v>
      </c>
      <c r="C16" s="192">
        <v>9.9</v>
      </c>
      <c r="D16" s="272">
        <v>0.83</v>
      </c>
      <c r="E16" s="272">
        <v>8.91</v>
      </c>
      <c r="F16" s="273">
        <f t="shared" si="0"/>
        <v>0.66399999999999992</v>
      </c>
      <c r="G16" s="273">
        <f t="shared" si="1"/>
        <v>7.1280000000000001</v>
      </c>
      <c r="H16" s="193">
        <f t="shared" si="2"/>
        <v>-0.20000000000000007</v>
      </c>
      <c r="I16" s="193">
        <f t="shared" si="3"/>
        <v>-0.27826086956521751</v>
      </c>
      <c r="J16" s="187" t="s">
        <v>190</v>
      </c>
      <c r="K16" s="79"/>
    </row>
    <row r="17" spans="1:11">
      <c r="A17" s="202" t="s">
        <v>68</v>
      </c>
      <c r="B17" s="157">
        <v>0.26</v>
      </c>
      <c r="C17" s="192">
        <v>2.8</v>
      </c>
      <c r="D17" s="272">
        <v>0.23</v>
      </c>
      <c r="E17" s="272">
        <v>2.52</v>
      </c>
      <c r="F17" s="271">
        <f t="shared" si="0"/>
        <v>0.184</v>
      </c>
      <c r="G17" s="271">
        <f t="shared" si="1"/>
        <v>2.016</v>
      </c>
      <c r="H17" s="195">
        <f t="shared" si="2"/>
        <v>-0.20000000000000004</v>
      </c>
      <c r="I17" s="195">
        <f t="shared" si="3"/>
        <v>-0.29230769230769232</v>
      </c>
      <c r="J17" s="187" t="s">
        <v>190</v>
      </c>
      <c r="K17" s="79"/>
    </row>
    <row r="18" spans="1:11">
      <c r="A18" s="202" t="s">
        <v>69</v>
      </c>
      <c r="B18" s="157">
        <v>1.1299999999999999</v>
      </c>
      <c r="C18" s="192">
        <v>12.16</v>
      </c>
      <c r="D18" s="272">
        <v>1.02</v>
      </c>
      <c r="E18" s="272">
        <v>10.94</v>
      </c>
      <c r="F18" s="271">
        <f t="shared" si="0"/>
        <v>0.81600000000000006</v>
      </c>
      <c r="G18" s="271">
        <f t="shared" si="1"/>
        <v>8.7519999999999989</v>
      </c>
      <c r="H18" s="195">
        <f t="shared" si="2"/>
        <v>-0.19999999999999996</v>
      </c>
      <c r="I18" s="195">
        <f t="shared" si="3"/>
        <v>-0.27787610619469016</v>
      </c>
      <c r="J18" s="187" t="s">
        <v>190</v>
      </c>
      <c r="K18" s="79"/>
    </row>
    <row r="19" spans="1:11">
      <c r="A19" s="156" t="s">
        <v>105</v>
      </c>
      <c r="B19" s="157">
        <v>1.39</v>
      </c>
      <c r="C19" s="192">
        <v>14.96</v>
      </c>
      <c r="D19" s="272">
        <v>1.25</v>
      </c>
      <c r="E19" s="272">
        <v>13.46</v>
      </c>
      <c r="F19" s="271">
        <f t="shared" si="0"/>
        <v>1</v>
      </c>
      <c r="G19" s="271">
        <f t="shared" si="1"/>
        <v>10.768000000000001</v>
      </c>
      <c r="H19" s="195">
        <f t="shared" si="2"/>
        <v>-0.2</v>
      </c>
      <c r="I19" s="195">
        <f t="shared" si="3"/>
        <v>-0.2805755395683453</v>
      </c>
      <c r="J19" s="187" t="s">
        <v>190</v>
      </c>
      <c r="K19" s="79"/>
    </row>
    <row r="20" spans="1:11" ht="20.25" customHeight="1">
      <c r="A20" s="203" t="s">
        <v>125</v>
      </c>
      <c r="B20" s="157"/>
      <c r="C20" s="158"/>
      <c r="D20" s="157"/>
      <c r="E20" s="242"/>
      <c r="F20" s="274"/>
      <c r="G20" s="274"/>
      <c r="H20" s="195"/>
      <c r="I20" s="195"/>
      <c r="J20" s="187"/>
      <c r="K20" s="79"/>
    </row>
    <row r="21" spans="1:11" ht="15.9" customHeight="1">
      <c r="A21" s="202" t="s">
        <v>70</v>
      </c>
      <c r="B21" s="157">
        <v>1.33</v>
      </c>
      <c r="C21" s="192">
        <v>14.32</v>
      </c>
      <c r="D21" s="275">
        <v>1.2</v>
      </c>
      <c r="E21" s="275">
        <v>12.89</v>
      </c>
      <c r="F21" s="274">
        <f t="shared" si="0"/>
        <v>0.96</v>
      </c>
      <c r="G21" s="274">
        <f t="shared" si="1"/>
        <v>10.312000000000001</v>
      </c>
      <c r="H21" s="195">
        <f t="shared" si="2"/>
        <v>-0.2</v>
      </c>
      <c r="I21" s="195">
        <f t="shared" si="3"/>
        <v>-0.27819548872180455</v>
      </c>
      <c r="J21" s="187" t="s">
        <v>190</v>
      </c>
      <c r="K21" s="79"/>
    </row>
    <row r="22" spans="1:11">
      <c r="A22" s="201" t="s">
        <v>71</v>
      </c>
      <c r="B22" s="157">
        <v>1.64</v>
      </c>
      <c r="C22" s="192">
        <v>17.649999999999999</v>
      </c>
      <c r="D22" s="275">
        <v>1.48</v>
      </c>
      <c r="E22" s="275">
        <v>15.89</v>
      </c>
      <c r="F22" s="274">
        <f t="shared" si="0"/>
        <v>1.1839999999999999</v>
      </c>
      <c r="G22" s="274">
        <f t="shared" si="1"/>
        <v>12.712</v>
      </c>
      <c r="H22" s="195">
        <f t="shared" si="2"/>
        <v>-0.20000000000000004</v>
      </c>
      <c r="I22" s="195">
        <f t="shared" si="3"/>
        <v>-0.27804878048780485</v>
      </c>
      <c r="J22" s="187" t="s">
        <v>190</v>
      </c>
      <c r="K22" s="79"/>
    </row>
    <row r="23" spans="1:11">
      <c r="A23" s="204" t="s">
        <v>72</v>
      </c>
      <c r="B23" s="157">
        <v>1.51</v>
      </c>
      <c r="C23" s="192">
        <v>16.25</v>
      </c>
      <c r="D23" s="275">
        <v>1.36</v>
      </c>
      <c r="E23" s="275">
        <v>14.63</v>
      </c>
      <c r="F23" s="274">
        <f t="shared" si="0"/>
        <v>1.0880000000000001</v>
      </c>
      <c r="G23" s="274">
        <f t="shared" si="1"/>
        <v>11.704000000000001</v>
      </c>
      <c r="H23" s="195">
        <f t="shared" si="2"/>
        <v>-0.2</v>
      </c>
      <c r="I23" s="195">
        <f t="shared" si="3"/>
        <v>-0.27947019867549666</v>
      </c>
      <c r="J23" s="187" t="s">
        <v>190</v>
      </c>
      <c r="K23" s="79"/>
    </row>
    <row r="24" spans="1:11" ht="15.6">
      <c r="A24" s="203" t="s">
        <v>126</v>
      </c>
      <c r="B24" s="157"/>
      <c r="C24" s="158"/>
      <c r="D24" s="157"/>
      <c r="E24" s="242"/>
      <c r="F24" s="276"/>
      <c r="G24" s="276"/>
      <c r="H24" s="195"/>
      <c r="I24" s="195"/>
      <c r="J24" s="187"/>
      <c r="K24" s="79"/>
    </row>
    <row r="25" spans="1:11">
      <c r="A25" s="159" t="s">
        <v>73</v>
      </c>
      <c r="B25" s="157">
        <v>1.1299999999999999</v>
      </c>
      <c r="C25" s="192">
        <v>12.16</v>
      </c>
      <c r="D25" s="277">
        <v>1.02</v>
      </c>
      <c r="E25" s="277">
        <v>10.94</v>
      </c>
      <c r="F25" s="276">
        <f t="shared" si="0"/>
        <v>0.81600000000000006</v>
      </c>
      <c r="G25" s="276">
        <f t="shared" si="1"/>
        <v>8.7519999999999989</v>
      </c>
      <c r="H25" s="195">
        <f t="shared" si="2"/>
        <v>-0.19999999999999996</v>
      </c>
      <c r="I25" s="195">
        <f t="shared" si="3"/>
        <v>-0.27787610619469016</v>
      </c>
      <c r="J25" s="187" t="s">
        <v>190</v>
      </c>
      <c r="K25" s="79"/>
    </row>
    <row r="26" spans="1:11" ht="15.6">
      <c r="A26" s="203" t="s">
        <v>127</v>
      </c>
      <c r="B26" s="157"/>
      <c r="C26" s="158"/>
      <c r="D26" s="157"/>
      <c r="E26" s="242"/>
      <c r="F26" s="278"/>
      <c r="G26" s="278"/>
      <c r="H26" s="195"/>
      <c r="I26" s="195"/>
      <c r="J26" s="187"/>
      <c r="K26" s="79"/>
    </row>
    <row r="27" spans="1:11">
      <c r="A27" s="205" t="s">
        <v>74</v>
      </c>
      <c r="B27" s="157">
        <v>0.89</v>
      </c>
      <c r="C27" s="192">
        <v>9.58</v>
      </c>
      <c r="D27" s="279">
        <v>0.8</v>
      </c>
      <c r="E27" s="279">
        <v>8.6199999999999992</v>
      </c>
      <c r="F27" s="278">
        <f t="shared" si="0"/>
        <v>0.64</v>
      </c>
      <c r="G27" s="278">
        <f t="shared" si="1"/>
        <v>6.895999999999999</v>
      </c>
      <c r="H27" s="195">
        <f t="shared" si="2"/>
        <v>-0.20000000000000004</v>
      </c>
      <c r="I27" s="195">
        <f t="shared" si="3"/>
        <v>-0.2808988764044944</v>
      </c>
      <c r="J27" s="187" t="s">
        <v>190</v>
      </c>
      <c r="K27" s="79"/>
    </row>
    <row r="28" spans="1:11">
      <c r="A28" s="205" t="s">
        <v>75</v>
      </c>
      <c r="B28" s="157">
        <v>1.1299999999999999</v>
      </c>
      <c r="C28" s="192">
        <v>12.16</v>
      </c>
      <c r="D28" s="279">
        <v>1.02</v>
      </c>
      <c r="E28" s="279">
        <v>10.94</v>
      </c>
      <c r="F28" s="280">
        <f t="shared" si="0"/>
        <v>0.81600000000000006</v>
      </c>
      <c r="G28" s="280">
        <f t="shared" si="1"/>
        <v>8.7519999999999989</v>
      </c>
      <c r="H28" s="193">
        <f t="shared" si="2"/>
        <v>-0.19999999999999996</v>
      </c>
      <c r="I28" s="193">
        <f t="shared" si="3"/>
        <v>-0.27787610619469016</v>
      </c>
      <c r="J28" s="187" t="s">
        <v>190</v>
      </c>
      <c r="K28" s="79"/>
    </row>
    <row r="29" spans="1:11" ht="30">
      <c r="A29" s="205" t="s">
        <v>76</v>
      </c>
      <c r="B29" s="157">
        <v>0.44</v>
      </c>
      <c r="C29" s="192">
        <v>4.74</v>
      </c>
      <c r="D29" s="279">
        <v>0.4</v>
      </c>
      <c r="E29" s="279">
        <v>4.2699999999999996</v>
      </c>
      <c r="F29" s="280">
        <f t="shared" si="0"/>
        <v>0.32</v>
      </c>
      <c r="G29" s="280">
        <f t="shared" si="1"/>
        <v>3.4159999999999995</v>
      </c>
      <c r="H29" s="193">
        <f t="shared" si="2"/>
        <v>-0.20000000000000004</v>
      </c>
      <c r="I29" s="193">
        <f t="shared" si="3"/>
        <v>-0.27272727272727271</v>
      </c>
      <c r="J29" s="187" t="s">
        <v>190</v>
      </c>
      <c r="K29" s="79"/>
    </row>
    <row r="30" spans="1:11">
      <c r="A30" s="205" t="s">
        <v>77</v>
      </c>
      <c r="B30" s="157">
        <v>0.56999999999999995</v>
      </c>
      <c r="C30" s="192">
        <v>6.14</v>
      </c>
      <c r="D30" s="279">
        <v>0.51</v>
      </c>
      <c r="E30" s="279">
        <v>5.53</v>
      </c>
      <c r="F30" s="278">
        <f t="shared" si="0"/>
        <v>0.40800000000000003</v>
      </c>
      <c r="G30" s="278">
        <f t="shared" si="1"/>
        <v>4.4240000000000004</v>
      </c>
      <c r="H30" s="195">
        <f t="shared" si="2"/>
        <v>-0.19999999999999996</v>
      </c>
      <c r="I30" s="195">
        <f t="shared" si="3"/>
        <v>-0.28421052631578936</v>
      </c>
      <c r="J30" s="187" t="s">
        <v>190</v>
      </c>
      <c r="K30" s="79"/>
    </row>
    <row r="31" spans="1:11">
      <c r="A31" s="205" t="s">
        <v>78</v>
      </c>
      <c r="B31" s="157">
        <v>0.44</v>
      </c>
      <c r="C31" s="192">
        <v>4.74</v>
      </c>
      <c r="D31" s="279">
        <v>0.4</v>
      </c>
      <c r="E31" s="279">
        <v>4.2699999999999996</v>
      </c>
      <c r="F31" s="278">
        <f t="shared" si="0"/>
        <v>0.32</v>
      </c>
      <c r="G31" s="278">
        <f t="shared" si="1"/>
        <v>3.4159999999999995</v>
      </c>
      <c r="H31" s="195">
        <f t="shared" si="2"/>
        <v>-0.20000000000000004</v>
      </c>
      <c r="I31" s="195">
        <f t="shared" si="3"/>
        <v>-0.27272727272727271</v>
      </c>
      <c r="J31" s="187" t="s">
        <v>190</v>
      </c>
      <c r="K31" s="79"/>
    </row>
    <row r="32" spans="1:11" ht="15.6">
      <c r="A32" s="160" t="s">
        <v>100</v>
      </c>
      <c r="B32" s="157"/>
      <c r="C32" s="158"/>
      <c r="D32" s="157"/>
      <c r="E32" s="242"/>
      <c r="F32" s="281"/>
      <c r="G32" s="281"/>
      <c r="H32" s="195"/>
      <c r="I32" s="195"/>
      <c r="J32" s="187"/>
      <c r="K32" s="79"/>
    </row>
    <row r="33" spans="1:11" ht="31.5" customHeight="1">
      <c r="A33" s="205" t="s">
        <v>111</v>
      </c>
      <c r="B33" s="157">
        <v>0.32</v>
      </c>
      <c r="C33" s="192">
        <v>3.44</v>
      </c>
      <c r="D33" s="282">
        <v>0.28999999999999998</v>
      </c>
      <c r="E33" s="282">
        <v>3.1</v>
      </c>
      <c r="F33" s="283">
        <f t="shared" si="0"/>
        <v>0.23199999999999998</v>
      </c>
      <c r="G33" s="283">
        <f t="shared" si="1"/>
        <v>2.48</v>
      </c>
      <c r="H33" s="193">
        <f t="shared" si="2"/>
        <v>-0.2</v>
      </c>
      <c r="I33" s="193">
        <f t="shared" si="3"/>
        <v>-0.27500000000000008</v>
      </c>
      <c r="J33" s="187" t="s">
        <v>190</v>
      </c>
      <c r="K33" s="79"/>
    </row>
    <row r="34" spans="1:11" ht="30">
      <c r="A34" s="290" t="s">
        <v>79</v>
      </c>
      <c r="B34" s="291">
        <v>0.32</v>
      </c>
      <c r="C34" s="294">
        <v>3.44</v>
      </c>
      <c r="D34" s="292">
        <v>0.28999999999999998</v>
      </c>
      <c r="E34" s="292">
        <v>3.1</v>
      </c>
      <c r="F34" s="293">
        <f t="shared" si="0"/>
        <v>0.23199999999999998</v>
      </c>
      <c r="G34" s="293">
        <f t="shared" si="1"/>
        <v>2.48</v>
      </c>
      <c r="H34" s="240">
        <f t="shared" si="2"/>
        <v>-0.2</v>
      </c>
      <c r="I34" s="240">
        <f t="shared" si="3"/>
        <v>-0.27500000000000008</v>
      </c>
      <c r="J34" s="288" t="s">
        <v>190</v>
      </c>
      <c r="K34" s="289"/>
    </row>
    <row r="35" spans="1:11" ht="69.599999999999994" customHeight="1" thickBot="1">
      <c r="A35" s="196"/>
      <c r="B35" s="306" t="s">
        <v>95</v>
      </c>
      <c r="C35" s="307"/>
      <c r="D35" s="306" t="s">
        <v>154</v>
      </c>
      <c r="E35" s="307"/>
      <c r="F35" s="308" t="s">
        <v>189</v>
      </c>
      <c r="G35" s="309"/>
      <c r="H35" s="197" t="s">
        <v>178</v>
      </c>
      <c r="I35" s="197" t="s">
        <v>153</v>
      </c>
      <c r="J35" s="198" t="s">
        <v>94</v>
      </c>
      <c r="K35" s="199" t="s">
        <v>179</v>
      </c>
    </row>
    <row r="36" spans="1:11" ht="20.85" customHeight="1">
      <c r="A36" s="151" t="s">
        <v>80</v>
      </c>
      <c r="B36" s="322"/>
      <c r="C36" s="323"/>
      <c r="D36" s="316"/>
      <c r="E36" s="317"/>
      <c r="F36" s="327"/>
      <c r="G36" s="328"/>
      <c r="H36" s="180"/>
      <c r="I36" s="180"/>
      <c r="J36" s="188"/>
      <c r="K36" s="149"/>
    </row>
    <row r="37" spans="1:11" ht="31.2" customHeight="1">
      <c r="A37" s="230" t="s">
        <v>112</v>
      </c>
      <c r="B37" s="315"/>
      <c r="C37" s="315"/>
      <c r="D37" s="315"/>
      <c r="E37" s="315"/>
      <c r="F37" s="327"/>
      <c r="G37" s="328"/>
      <c r="H37" s="180"/>
      <c r="I37" s="180"/>
      <c r="J37" s="186"/>
      <c r="K37" s="79"/>
    </row>
    <row r="38" spans="1:11" ht="15" customHeight="1">
      <c r="A38" s="209" t="s">
        <v>81</v>
      </c>
      <c r="B38" s="324" t="s">
        <v>98</v>
      </c>
      <c r="C38" s="325"/>
      <c r="D38" s="310" t="s">
        <v>182</v>
      </c>
      <c r="E38" s="310"/>
      <c r="F38" s="311" t="s">
        <v>185</v>
      </c>
      <c r="G38" s="311"/>
      <c r="H38" s="195">
        <f>IF(F38=0,0%,(7.92-9.9)/9.9)</f>
        <v>-0.20000000000000004</v>
      </c>
      <c r="I38" s="195">
        <f>IF(F38=0,0%,(7.92-11)/11)</f>
        <v>-0.28000000000000003</v>
      </c>
      <c r="J38" s="187" t="s">
        <v>190</v>
      </c>
      <c r="K38" s="79"/>
    </row>
    <row r="39" spans="1:11">
      <c r="A39" s="215" t="s">
        <v>82</v>
      </c>
      <c r="B39" s="315" t="s">
        <v>98</v>
      </c>
      <c r="C39" s="315"/>
      <c r="D39" s="310" t="s">
        <v>182</v>
      </c>
      <c r="E39" s="310"/>
      <c r="F39" s="311" t="s">
        <v>185</v>
      </c>
      <c r="G39" s="311"/>
      <c r="H39" s="195">
        <f t="shared" ref="H39:H43" si="4">IF(F39=0,0%,(7.92-9.9)/9.9)</f>
        <v>-0.20000000000000004</v>
      </c>
      <c r="I39" s="195">
        <f t="shared" ref="I39:I43" si="5">IF(F39=0,0%,(7.92-11)/11)</f>
        <v>-0.28000000000000003</v>
      </c>
      <c r="J39" s="187" t="s">
        <v>190</v>
      </c>
      <c r="K39" s="79"/>
    </row>
    <row r="40" spans="1:11">
      <c r="A40" s="205" t="s">
        <v>83</v>
      </c>
      <c r="B40" s="314" t="s">
        <v>99</v>
      </c>
      <c r="C40" s="315"/>
      <c r="D40" s="310" t="s">
        <v>183</v>
      </c>
      <c r="E40" s="310"/>
      <c r="F40" s="311" t="s">
        <v>186</v>
      </c>
      <c r="G40" s="311"/>
      <c r="H40" s="195">
        <f>IF(F40=0,0%,(5.54-6.93)/6.93)</f>
        <v>-0.20057720057720055</v>
      </c>
      <c r="I40" s="195">
        <f>IF(F40=0,0%,(5.54-7.7)/7.7)</f>
        <v>-0.28051948051948056</v>
      </c>
      <c r="J40" s="187" t="s">
        <v>190</v>
      </c>
      <c r="K40" s="79"/>
    </row>
    <row r="41" spans="1:11" ht="30">
      <c r="A41" s="205" t="s">
        <v>84</v>
      </c>
      <c r="B41" s="314" t="s">
        <v>98</v>
      </c>
      <c r="C41" s="315"/>
      <c r="D41" s="310" t="s">
        <v>182</v>
      </c>
      <c r="E41" s="310"/>
      <c r="F41" s="311" t="s">
        <v>185</v>
      </c>
      <c r="G41" s="311"/>
      <c r="H41" s="193">
        <f t="shared" si="4"/>
        <v>-0.20000000000000004</v>
      </c>
      <c r="I41" s="193">
        <f t="shared" si="5"/>
        <v>-0.28000000000000003</v>
      </c>
      <c r="J41" s="187" t="s">
        <v>190</v>
      </c>
      <c r="K41" s="79"/>
    </row>
    <row r="42" spans="1:11">
      <c r="A42" s="205" t="s">
        <v>128</v>
      </c>
      <c r="B42" s="220"/>
      <c r="C42" s="243" t="s">
        <v>98</v>
      </c>
      <c r="D42" s="310" t="s">
        <v>182</v>
      </c>
      <c r="E42" s="310"/>
      <c r="F42" s="311" t="s">
        <v>185</v>
      </c>
      <c r="G42" s="311"/>
      <c r="H42" s="195">
        <f t="shared" si="4"/>
        <v>-0.20000000000000004</v>
      </c>
      <c r="I42" s="195">
        <f t="shared" si="5"/>
        <v>-0.28000000000000003</v>
      </c>
      <c r="J42" s="187" t="s">
        <v>190</v>
      </c>
      <c r="K42" s="79"/>
    </row>
    <row r="43" spans="1:11" ht="49.8">
      <c r="A43" s="231" t="s">
        <v>129</v>
      </c>
      <c r="B43" s="314" t="s">
        <v>156</v>
      </c>
      <c r="C43" s="315"/>
      <c r="D43" s="310" t="s">
        <v>184</v>
      </c>
      <c r="E43" s="310"/>
      <c r="F43" s="311" t="s">
        <v>187</v>
      </c>
      <c r="G43" s="311"/>
      <c r="H43" s="193">
        <f t="shared" si="4"/>
        <v>-0.20000000000000004</v>
      </c>
      <c r="I43" s="193">
        <f t="shared" si="5"/>
        <v>-0.28000000000000003</v>
      </c>
      <c r="J43" s="187" t="s">
        <v>190</v>
      </c>
      <c r="K43" s="79"/>
    </row>
    <row r="44" spans="1:11" ht="15.6">
      <c r="A44" s="203" t="s">
        <v>113</v>
      </c>
      <c r="B44" s="314"/>
      <c r="C44" s="315"/>
      <c r="D44" s="324"/>
      <c r="E44" s="325"/>
      <c r="F44" s="312"/>
      <c r="G44" s="313"/>
      <c r="H44" s="195"/>
      <c r="I44" s="195"/>
      <c r="J44" s="187" t="s">
        <v>190</v>
      </c>
      <c r="K44" s="79"/>
    </row>
    <row r="45" spans="1:11">
      <c r="A45" s="202" t="s">
        <v>85</v>
      </c>
      <c r="B45" s="321">
        <v>80</v>
      </c>
      <c r="C45" s="326">
        <v>0</v>
      </c>
      <c r="D45" s="324">
        <v>80</v>
      </c>
      <c r="E45" s="325"/>
      <c r="F45" s="311">
        <v>80</v>
      </c>
      <c r="G45" s="311"/>
      <c r="H45" s="193">
        <f>IF(F45=0,0%,(F45-D45)/D45)</f>
        <v>0</v>
      </c>
      <c r="I45" s="193">
        <f>IF(F45=0,0%,(F45-B45)/B45)</f>
        <v>0</v>
      </c>
      <c r="J45" s="187" t="s">
        <v>190</v>
      </c>
      <c r="K45" s="79"/>
    </row>
    <row r="46" spans="1:11">
      <c r="A46" s="202" t="s">
        <v>86</v>
      </c>
      <c r="B46" s="314">
        <v>80</v>
      </c>
      <c r="C46" s="315"/>
      <c r="D46" s="324">
        <v>80</v>
      </c>
      <c r="E46" s="325"/>
      <c r="F46" s="312">
        <v>80</v>
      </c>
      <c r="G46" s="313"/>
      <c r="H46" s="193">
        <f t="shared" ref="H46:H52" si="6">IF(F46=0,0%,(F46-D46)/D46)</f>
        <v>0</v>
      </c>
      <c r="I46" s="193">
        <f t="shared" ref="I46:I61" si="7">IF(F46=0,0%,(F46-B46)/B46)</f>
        <v>0</v>
      </c>
      <c r="J46" s="187" t="s">
        <v>190</v>
      </c>
      <c r="K46" s="79"/>
    </row>
    <row r="47" spans="1:11" ht="30" customHeight="1">
      <c r="A47" s="229" t="s">
        <v>130</v>
      </c>
      <c r="B47" s="318">
        <v>80</v>
      </c>
      <c r="C47" s="319"/>
      <c r="D47" s="320">
        <v>80</v>
      </c>
      <c r="E47" s="321"/>
      <c r="F47" s="331">
        <v>80</v>
      </c>
      <c r="G47" s="332"/>
      <c r="H47" s="193">
        <f t="shared" si="6"/>
        <v>0</v>
      </c>
      <c r="I47" s="193">
        <f t="shared" si="7"/>
        <v>0</v>
      </c>
      <c r="J47" s="187" t="s">
        <v>190</v>
      </c>
      <c r="K47" s="79"/>
    </row>
    <row r="48" spans="1:11" ht="29.85" customHeight="1">
      <c r="A48" s="202" t="s">
        <v>131</v>
      </c>
      <c r="B48" s="318">
        <v>66</v>
      </c>
      <c r="C48" s="319"/>
      <c r="D48" s="320">
        <v>66</v>
      </c>
      <c r="E48" s="321"/>
      <c r="F48" s="331">
        <v>66</v>
      </c>
      <c r="G48" s="332"/>
      <c r="H48" s="193">
        <f t="shared" si="6"/>
        <v>0</v>
      </c>
      <c r="I48" s="193">
        <f t="shared" si="7"/>
        <v>0</v>
      </c>
      <c r="J48" s="187" t="s">
        <v>190</v>
      </c>
      <c r="K48" s="79"/>
    </row>
    <row r="49" spans="1:11" s="211" customFormat="1" ht="19.2" customHeight="1">
      <c r="A49" s="236" t="s">
        <v>162</v>
      </c>
      <c r="B49" s="216"/>
      <c r="C49" s="208"/>
      <c r="D49" s="324">
        <v>0.3</v>
      </c>
      <c r="E49" s="325"/>
      <c r="F49" s="312">
        <f>MROUND((D49*1.02),0.1)</f>
        <v>0.30000000000000004</v>
      </c>
      <c r="G49" s="313"/>
      <c r="H49" s="193">
        <f t="shared" si="6"/>
        <v>1.8503717077085943E-16</v>
      </c>
      <c r="I49" s="193" t="s">
        <v>188</v>
      </c>
      <c r="J49" s="187" t="s">
        <v>190</v>
      </c>
      <c r="K49" s="213"/>
    </row>
    <row r="50" spans="1:11" s="211" customFormat="1" ht="19.2" customHeight="1">
      <c r="A50" s="236" t="s">
        <v>163</v>
      </c>
      <c r="B50" s="216"/>
      <c r="C50" s="208"/>
      <c r="D50" s="324">
        <v>10</v>
      </c>
      <c r="E50" s="325"/>
      <c r="F50" s="311">
        <v>10</v>
      </c>
      <c r="G50" s="311"/>
      <c r="H50" s="193">
        <f t="shared" si="6"/>
        <v>0</v>
      </c>
      <c r="I50" s="193" t="s">
        <v>188</v>
      </c>
      <c r="J50" s="187" t="s">
        <v>190</v>
      </c>
      <c r="K50" s="213"/>
    </row>
    <row r="51" spans="1:11" s="211" customFormat="1" ht="19.2" customHeight="1">
      <c r="A51" s="236" t="s">
        <v>164</v>
      </c>
      <c r="B51" s="216"/>
      <c r="C51" s="208"/>
      <c r="D51" s="324">
        <v>15</v>
      </c>
      <c r="E51" s="325"/>
      <c r="F51" s="311">
        <v>15</v>
      </c>
      <c r="G51" s="311"/>
      <c r="H51" s="193">
        <f t="shared" si="6"/>
        <v>0</v>
      </c>
      <c r="I51" s="193" t="s">
        <v>188</v>
      </c>
      <c r="J51" s="187" t="s">
        <v>190</v>
      </c>
      <c r="K51" s="213"/>
    </row>
    <row r="52" spans="1:11" s="211" customFormat="1" ht="19.2" customHeight="1">
      <c r="A52" s="285" t="s">
        <v>165</v>
      </c>
      <c r="B52" s="286"/>
      <c r="C52" s="287"/>
      <c r="D52" s="329">
        <v>10</v>
      </c>
      <c r="E52" s="330"/>
      <c r="F52" s="333">
        <v>10</v>
      </c>
      <c r="G52" s="333"/>
      <c r="H52" s="240">
        <f t="shared" si="6"/>
        <v>0</v>
      </c>
      <c r="I52" s="240" t="s">
        <v>188</v>
      </c>
      <c r="J52" s="288" t="s">
        <v>190</v>
      </c>
      <c r="K52" s="289"/>
    </row>
    <row r="53" spans="1:11" s="211" customFormat="1" ht="69.900000000000006" customHeight="1" thickBot="1">
      <c r="A53" s="196"/>
      <c r="B53" s="306" t="s">
        <v>95</v>
      </c>
      <c r="C53" s="307"/>
      <c r="D53" s="306" t="s">
        <v>154</v>
      </c>
      <c r="E53" s="307"/>
      <c r="F53" s="308" t="s">
        <v>189</v>
      </c>
      <c r="G53" s="309"/>
      <c r="H53" s="197" t="s">
        <v>178</v>
      </c>
      <c r="I53" s="197" t="s">
        <v>153</v>
      </c>
      <c r="J53" s="198" t="s">
        <v>94</v>
      </c>
      <c r="K53" s="199" t="s">
        <v>179</v>
      </c>
    </row>
    <row r="54" spans="1:11" ht="15.6">
      <c r="A54" s="203" t="s">
        <v>114</v>
      </c>
      <c r="B54" s="318"/>
      <c r="C54" s="319"/>
      <c r="D54" s="324"/>
      <c r="E54" s="325"/>
      <c r="F54" s="312"/>
      <c r="G54" s="313"/>
      <c r="H54" s="195"/>
      <c r="I54" s="195"/>
      <c r="J54" s="186"/>
      <c r="K54" s="114"/>
    </row>
    <row r="55" spans="1:11" ht="47.4" customHeight="1">
      <c r="A55" s="229" t="s">
        <v>101</v>
      </c>
      <c r="B55" s="314" t="s">
        <v>157</v>
      </c>
      <c r="C55" s="315"/>
      <c r="D55" s="320" t="s">
        <v>157</v>
      </c>
      <c r="E55" s="321"/>
      <c r="F55" s="311" t="s">
        <v>157</v>
      </c>
      <c r="G55" s="311"/>
      <c r="H55" s="193">
        <v>0</v>
      </c>
      <c r="I55" s="193">
        <v>0</v>
      </c>
      <c r="J55" s="187" t="s">
        <v>190</v>
      </c>
      <c r="K55" s="114"/>
    </row>
    <row r="56" spans="1:11">
      <c r="A56" s="202" t="s">
        <v>87</v>
      </c>
      <c r="B56" s="314">
        <v>80</v>
      </c>
      <c r="C56" s="315">
        <v>250</v>
      </c>
      <c r="D56" s="324">
        <v>80</v>
      </c>
      <c r="E56" s="325"/>
      <c r="F56" s="311">
        <v>80</v>
      </c>
      <c r="G56" s="311"/>
      <c r="H56" s="193">
        <f t="shared" ref="H56:H61" si="8">IF(F56=0,0%,(F56-D56)/D56)</f>
        <v>0</v>
      </c>
      <c r="I56" s="193">
        <f t="shared" si="7"/>
        <v>0</v>
      </c>
      <c r="J56" s="187" t="s">
        <v>190</v>
      </c>
      <c r="K56" s="114"/>
    </row>
    <row r="57" spans="1:11">
      <c r="A57" s="202" t="s">
        <v>88</v>
      </c>
      <c r="B57" s="314">
        <v>200</v>
      </c>
      <c r="C57" s="315" t="s">
        <v>29</v>
      </c>
      <c r="D57" s="324">
        <v>200</v>
      </c>
      <c r="E57" s="325"/>
      <c r="F57" s="311">
        <v>200</v>
      </c>
      <c r="G57" s="311"/>
      <c r="H57" s="193">
        <f t="shared" si="8"/>
        <v>0</v>
      </c>
      <c r="I57" s="193">
        <f t="shared" si="7"/>
        <v>0</v>
      </c>
      <c r="J57" s="187" t="s">
        <v>190</v>
      </c>
      <c r="K57" s="114"/>
    </row>
    <row r="58" spans="1:11">
      <c r="A58" s="202" t="s">
        <v>89</v>
      </c>
      <c r="B58" s="314">
        <v>80</v>
      </c>
      <c r="C58" s="315" t="s">
        <v>30</v>
      </c>
      <c r="D58" s="324">
        <v>80</v>
      </c>
      <c r="E58" s="325"/>
      <c r="F58" s="311">
        <v>80</v>
      </c>
      <c r="G58" s="311"/>
      <c r="H58" s="193">
        <f t="shared" si="8"/>
        <v>0</v>
      </c>
      <c r="I58" s="193">
        <f t="shared" si="7"/>
        <v>0</v>
      </c>
      <c r="J58" s="187" t="s">
        <v>190</v>
      </c>
      <c r="K58" s="114"/>
    </row>
    <row r="59" spans="1:11" ht="30.6" customHeight="1">
      <c r="A59" s="229" t="s">
        <v>132</v>
      </c>
      <c r="B59" s="314">
        <v>250</v>
      </c>
      <c r="C59" s="315" t="s">
        <v>29</v>
      </c>
      <c r="D59" s="320">
        <v>250</v>
      </c>
      <c r="E59" s="321"/>
      <c r="F59" s="311">
        <v>250</v>
      </c>
      <c r="G59" s="311"/>
      <c r="H59" s="193">
        <f t="shared" si="8"/>
        <v>0</v>
      </c>
      <c r="I59" s="193">
        <f t="shared" si="7"/>
        <v>0</v>
      </c>
      <c r="J59" s="187" t="s">
        <v>190</v>
      </c>
      <c r="K59" s="114"/>
    </row>
    <row r="60" spans="1:11" ht="61.5" customHeight="1">
      <c r="A60" s="202" t="s">
        <v>115</v>
      </c>
      <c r="B60" s="336">
        <v>0.1</v>
      </c>
      <c r="C60" s="337" t="s">
        <v>29</v>
      </c>
      <c r="D60" s="334">
        <v>0.1</v>
      </c>
      <c r="E60" s="335"/>
      <c r="F60" s="347">
        <v>0.1</v>
      </c>
      <c r="G60" s="347"/>
      <c r="H60" s="193">
        <f t="shared" si="8"/>
        <v>0</v>
      </c>
      <c r="I60" s="193">
        <f t="shared" si="7"/>
        <v>0</v>
      </c>
      <c r="J60" s="187" t="s">
        <v>190</v>
      </c>
      <c r="K60" s="114"/>
    </row>
    <row r="61" spans="1:11" ht="30.6" customHeight="1">
      <c r="A61" s="202" t="s">
        <v>133</v>
      </c>
      <c r="B61" s="314">
        <v>250</v>
      </c>
      <c r="C61" s="315"/>
      <c r="D61" s="324">
        <v>250</v>
      </c>
      <c r="E61" s="325"/>
      <c r="F61" s="311">
        <v>250</v>
      </c>
      <c r="G61" s="311"/>
      <c r="H61" s="193">
        <f t="shared" si="8"/>
        <v>0</v>
      </c>
      <c r="I61" s="193">
        <f t="shared" si="7"/>
        <v>0</v>
      </c>
      <c r="J61" s="187" t="s">
        <v>190</v>
      </c>
      <c r="K61" s="114"/>
    </row>
    <row r="62" spans="1:11" ht="30.6" customHeight="1">
      <c r="A62" s="202" t="s">
        <v>134</v>
      </c>
      <c r="B62" s="314" t="s">
        <v>32</v>
      </c>
      <c r="C62" s="315"/>
      <c r="D62" s="320" t="s">
        <v>32</v>
      </c>
      <c r="E62" s="321"/>
      <c r="F62" s="311" t="s">
        <v>32</v>
      </c>
      <c r="G62" s="311"/>
      <c r="H62" s="193">
        <v>0</v>
      </c>
      <c r="I62" s="193">
        <v>0</v>
      </c>
      <c r="J62" s="187" t="s">
        <v>190</v>
      </c>
      <c r="K62" s="114"/>
    </row>
    <row r="63" spans="1:11" ht="47.4" customHeight="1">
      <c r="A63" s="239" t="s">
        <v>135</v>
      </c>
      <c r="B63" s="338" t="s">
        <v>99</v>
      </c>
      <c r="C63" s="339"/>
      <c r="D63" s="340" t="s">
        <v>155</v>
      </c>
      <c r="E63" s="341"/>
      <c r="F63" s="333" t="s">
        <v>155</v>
      </c>
      <c r="G63" s="333"/>
      <c r="H63" s="240">
        <v>0</v>
      </c>
      <c r="I63" s="240">
        <v>0</v>
      </c>
      <c r="J63" s="288" t="s">
        <v>190</v>
      </c>
      <c r="K63" s="241"/>
    </row>
    <row r="64" spans="1:11" ht="69.900000000000006" customHeight="1" thickBot="1">
      <c r="A64" s="196"/>
      <c r="B64" s="306" t="s">
        <v>95</v>
      </c>
      <c r="C64" s="307"/>
      <c r="D64" s="306" t="s">
        <v>154</v>
      </c>
      <c r="E64" s="307"/>
      <c r="F64" s="308" t="s">
        <v>189</v>
      </c>
      <c r="G64" s="309"/>
      <c r="H64" s="197" t="s">
        <v>178</v>
      </c>
      <c r="I64" s="197" t="s">
        <v>153</v>
      </c>
      <c r="J64" s="198" t="s">
        <v>94</v>
      </c>
      <c r="K64" s="199" t="s">
        <v>179</v>
      </c>
    </row>
    <row r="65" spans="1:11" ht="48" customHeight="1">
      <c r="A65" s="232" t="s">
        <v>116</v>
      </c>
      <c r="B65" s="314">
        <v>1000</v>
      </c>
      <c r="C65" s="315"/>
      <c r="D65" s="314">
        <v>1000</v>
      </c>
      <c r="E65" s="315"/>
      <c r="F65" s="311">
        <v>1000</v>
      </c>
      <c r="G65" s="311"/>
      <c r="H65" s="193">
        <f t="shared" ref="H65:H66" si="9">IF(F65=0,0%,(F65-D65)/D65)</f>
        <v>0</v>
      </c>
      <c r="I65" s="193">
        <f t="shared" ref="I65:I66" si="10">IF(F65=0,0%,(F65-B65)/B65)</f>
        <v>0</v>
      </c>
      <c r="J65" s="189" t="s">
        <v>190</v>
      </c>
      <c r="K65" s="114"/>
    </row>
    <row r="66" spans="1:11" ht="48" customHeight="1">
      <c r="A66" s="231" t="s">
        <v>117</v>
      </c>
      <c r="B66" s="321">
        <v>3000</v>
      </c>
      <c r="C66" s="326"/>
      <c r="D66" s="314">
        <v>3000</v>
      </c>
      <c r="E66" s="315"/>
      <c r="F66" s="311">
        <v>3000</v>
      </c>
      <c r="G66" s="311"/>
      <c r="H66" s="193">
        <f t="shared" si="9"/>
        <v>0</v>
      </c>
      <c r="I66" s="193">
        <f t="shared" si="10"/>
        <v>0</v>
      </c>
      <c r="J66" s="187" t="s">
        <v>190</v>
      </c>
      <c r="K66" s="114"/>
    </row>
    <row r="67" spans="1:11" ht="61.2" customHeight="1">
      <c r="A67" s="229" t="s">
        <v>118</v>
      </c>
      <c r="B67" s="321" t="s">
        <v>103</v>
      </c>
      <c r="C67" s="326"/>
      <c r="D67" s="314" t="s">
        <v>158</v>
      </c>
      <c r="E67" s="315"/>
      <c r="F67" s="311" t="s">
        <v>158</v>
      </c>
      <c r="G67" s="311"/>
      <c r="H67" s="193">
        <v>0</v>
      </c>
      <c r="I67" s="193">
        <v>0</v>
      </c>
      <c r="J67" s="187" t="s">
        <v>190</v>
      </c>
      <c r="K67" s="114"/>
    </row>
    <row r="68" spans="1:11" ht="45">
      <c r="A68" s="233" t="s">
        <v>106</v>
      </c>
      <c r="B68" s="321" t="s">
        <v>102</v>
      </c>
      <c r="C68" s="326"/>
      <c r="D68" s="314" t="s">
        <v>159</v>
      </c>
      <c r="E68" s="315"/>
      <c r="F68" s="311" t="s">
        <v>159</v>
      </c>
      <c r="G68" s="311"/>
      <c r="H68" s="193">
        <v>0</v>
      </c>
      <c r="I68" s="193">
        <v>0</v>
      </c>
      <c r="J68" s="187" t="s">
        <v>190</v>
      </c>
      <c r="K68" s="114"/>
    </row>
    <row r="69" spans="1:11">
      <c r="A69" s="202" t="s">
        <v>90</v>
      </c>
      <c r="B69" s="321">
        <v>300</v>
      </c>
      <c r="C69" s="326"/>
      <c r="D69" s="314">
        <v>300</v>
      </c>
      <c r="E69" s="315"/>
      <c r="F69" s="311">
        <v>300</v>
      </c>
      <c r="G69" s="311"/>
      <c r="H69" s="193">
        <f t="shared" ref="H69:H87" si="11">IF(F69=0,0%,(F69-D69)/D69)</f>
        <v>0</v>
      </c>
      <c r="I69" s="193">
        <f t="shared" ref="I69:I87" si="12">IF(F69=0,0%,(F69-B69)/B69)</f>
        <v>0</v>
      </c>
      <c r="J69" s="187" t="s">
        <v>190</v>
      </c>
      <c r="K69" s="114"/>
    </row>
    <row r="70" spans="1:11" ht="30">
      <c r="A70" s="202" t="s">
        <v>104</v>
      </c>
      <c r="B70" s="321" t="s">
        <v>107</v>
      </c>
      <c r="C70" s="326"/>
      <c r="D70" s="314" t="s">
        <v>160</v>
      </c>
      <c r="E70" s="315"/>
      <c r="F70" s="311" t="s">
        <v>160</v>
      </c>
      <c r="G70" s="311"/>
      <c r="H70" s="193">
        <v>0</v>
      </c>
      <c r="I70" s="193">
        <v>0</v>
      </c>
      <c r="J70" s="187" t="s">
        <v>190</v>
      </c>
      <c r="K70" s="114"/>
    </row>
    <row r="71" spans="1:11">
      <c r="A71" s="202" t="s">
        <v>91</v>
      </c>
      <c r="B71" s="342">
        <v>300</v>
      </c>
      <c r="C71" s="343"/>
      <c r="D71" s="314">
        <v>300</v>
      </c>
      <c r="E71" s="315"/>
      <c r="F71" s="311">
        <v>300</v>
      </c>
      <c r="G71" s="311"/>
      <c r="H71" s="194">
        <f t="shared" si="11"/>
        <v>0</v>
      </c>
      <c r="I71" s="194">
        <f t="shared" si="12"/>
        <v>0</v>
      </c>
      <c r="J71" s="187" t="s">
        <v>190</v>
      </c>
      <c r="K71" s="163"/>
    </row>
    <row r="72" spans="1:11" ht="32.4" customHeight="1">
      <c r="A72" s="229" t="s">
        <v>92</v>
      </c>
      <c r="B72" s="321">
        <v>300</v>
      </c>
      <c r="C72" s="326">
        <v>4000</v>
      </c>
      <c r="D72" s="314">
        <v>300</v>
      </c>
      <c r="E72" s="315"/>
      <c r="F72" s="311">
        <v>300</v>
      </c>
      <c r="G72" s="311"/>
      <c r="H72" s="284">
        <f t="shared" si="11"/>
        <v>0</v>
      </c>
      <c r="I72" s="284">
        <f t="shared" si="12"/>
        <v>0</v>
      </c>
      <c r="J72" s="187" t="s">
        <v>190</v>
      </c>
      <c r="K72" s="164"/>
    </row>
    <row r="73" spans="1:11" ht="33" customHeight="1">
      <c r="A73" s="229" t="s">
        <v>136</v>
      </c>
      <c r="B73" s="321">
        <v>100</v>
      </c>
      <c r="C73" s="326"/>
      <c r="D73" s="314">
        <v>100</v>
      </c>
      <c r="E73" s="315"/>
      <c r="F73" s="311">
        <v>100</v>
      </c>
      <c r="G73" s="311"/>
      <c r="H73" s="284">
        <f t="shared" si="11"/>
        <v>0</v>
      </c>
      <c r="I73" s="284">
        <f t="shared" si="12"/>
        <v>0</v>
      </c>
      <c r="J73" s="187" t="s">
        <v>190</v>
      </c>
      <c r="K73" s="114"/>
    </row>
    <row r="74" spans="1:11" s="211" customFormat="1" ht="15" customHeight="1">
      <c r="A74" s="237" t="s">
        <v>166</v>
      </c>
      <c r="B74" s="344">
        <v>918</v>
      </c>
      <c r="C74" s="344"/>
      <c r="D74" s="314">
        <v>935</v>
      </c>
      <c r="E74" s="315"/>
      <c r="F74" s="311">
        <v>935</v>
      </c>
      <c r="G74" s="311"/>
      <c r="H74" s="194">
        <f t="shared" si="11"/>
        <v>0</v>
      </c>
      <c r="I74" s="194">
        <f t="shared" si="12"/>
        <v>1.8518518518518517E-2</v>
      </c>
      <c r="J74" s="187" t="s">
        <v>190</v>
      </c>
      <c r="K74" s="214"/>
    </row>
    <row r="75" spans="1:11" s="211" customFormat="1" ht="15" customHeight="1">
      <c r="A75" s="237" t="s">
        <v>167</v>
      </c>
      <c r="B75" s="344">
        <v>1632</v>
      </c>
      <c r="C75" s="344"/>
      <c r="D75" s="314">
        <v>1665</v>
      </c>
      <c r="E75" s="315"/>
      <c r="F75" s="311">
        <v>1665</v>
      </c>
      <c r="G75" s="311"/>
      <c r="H75" s="194">
        <f t="shared" si="11"/>
        <v>0</v>
      </c>
      <c r="I75" s="194">
        <f t="shared" si="12"/>
        <v>2.0220588235294119E-2</v>
      </c>
      <c r="J75" s="187" t="s">
        <v>190</v>
      </c>
      <c r="K75" s="214"/>
    </row>
    <row r="76" spans="1:11" s="211" customFormat="1" ht="15" customHeight="1">
      <c r="A76" s="237" t="s">
        <v>168</v>
      </c>
      <c r="B76" s="344">
        <v>408</v>
      </c>
      <c r="C76" s="344"/>
      <c r="D76" s="314">
        <v>415</v>
      </c>
      <c r="E76" s="315"/>
      <c r="F76" s="311">
        <v>415</v>
      </c>
      <c r="G76" s="311"/>
      <c r="H76" s="194">
        <f t="shared" si="11"/>
        <v>0</v>
      </c>
      <c r="I76" s="194">
        <f t="shared" si="12"/>
        <v>1.7156862745098041E-2</v>
      </c>
      <c r="J76" s="187" t="s">
        <v>190</v>
      </c>
      <c r="K76" s="214"/>
    </row>
    <row r="77" spans="1:11" s="211" customFormat="1" ht="15" customHeight="1">
      <c r="A77" s="237" t="s">
        <v>169</v>
      </c>
      <c r="B77" s="344">
        <v>1020</v>
      </c>
      <c r="C77" s="344"/>
      <c r="D77" s="314">
        <v>1040</v>
      </c>
      <c r="E77" s="315"/>
      <c r="F77" s="311">
        <v>1040</v>
      </c>
      <c r="G77" s="311"/>
      <c r="H77" s="194">
        <f t="shared" si="11"/>
        <v>0</v>
      </c>
      <c r="I77" s="194">
        <f t="shared" si="12"/>
        <v>1.9607843137254902E-2</v>
      </c>
      <c r="J77" s="187" t="s">
        <v>190</v>
      </c>
      <c r="K77" s="214"/>
    </row>
    <row r="78" spans="1:11" s="211" customFormat="1" ht="15" customHeight="1">
      <c r="A78" s="237" t="s">
        <v>170</v>
      </c>
      <c r="B78" s="344">
        <v>204</v>
      </c>
      <c r="C78" s="344"/>
      <c r="D78" s="314">
        <v>210</v>
      </c>
      <c r="E78" s="315"/>
      <c r="F78" s="311">
        <v>210</v>
      </c>
      <c r="G78" s="311"/>
      <c r="H78" s="194">
        <f t="shared" si="11"/>
        <v>0</v>
      </c>
      <c r="I78" s="194">
        <f t="shared" si="12"/>
        <v>2.9411764705882353E-2</v>
      </c>
      <c r="J78" s="187" t="s">
        <v>190</v>
      </c>
      <c r="K78" s="214"/>
    </row>
    <row r="79" spans="1:11">
      <c r="A79" s="156" t="s">
        <v>137</v>
      </c>
      <c r="B79" s="319">
        <v>1800</v>
      </c>
      <c r="C79" s="319"/>
      <c r="D79" s="314">
        <v>1835</v>
      </c>
      <c r="E79" s="315"/>
      <c r="F79" s="311">
        <v>1835</v>
      </c>
      <c r="G79" s="311"/>
      <c r="H79" s="194">
        <f t="shared" si="11"/>
        <v>0</v>
      </c>
      <c r="I79" s="194">
        <f t="shared" si="12"/>
        <v>1.9444444444444445E-2</v>
      </c>
      <c r="J79" s="187" t="s">
        <v>190</v>
      </c>
      <c r="K79" s="114"/>
    </row>
    <row r="80" spans="1:11" ht="33.6" customHeight="1">
      <c r="A80" s="234" t="s">
        <v>119</v>
      </c>
      <c r="B80" s="320">
        <v>1290</v>
      </c>
      <c r="C80" s="321"/>
      <c r="D80" s="314">
        <v>1315</v>
      </c>
      <c r="E80" s="315"/>
      <c r="F80" s="311">
        <v>1315</v>
      </c>
      <c r="G80" s="311"/>
      <c r="H80" s="284">
        <f t="shared" si="11"/>
        <v>0</v>
      </c>
      <c r="I80" s="284">
        <f t="shared" si="12"/>
        <v>1.937984496124031E-2</v>
      </c>
      <c r="J80" s="187" t="s">
        <v>190</v>
      </c>
      <c r="K80" s="114"/>
    </row>
    <row r="81" spans="1:11" ht="30">
      <c r="A81" s="161" t="s">
        <v>138</v>
      </c>
      <c r="B81" s="319">
        <v>2600</v>
      </c>
      <c r="C81" s="319"/>
      <c r="D81" s="314">
        <v>2650</v>
      </c>
      <c r="E81" s="315"/>
      <c r="F81" s="311">
        <v>2650</v>
      </c>
      <c r="G81" s="311"/>
      <c r="H81" s="194">
        <f t="shared" si="11"/>
        <v>0</v>
      </c>
      <c r="I81" s="194">
        <f t="shared" si="12"/>
        <v>1.9230769230769232E-2</v>
      </c>
      <c r="J81" s="187" t="s">
        <v>190</v>
      </c>
      <c r="K81" s="114"/>
    </row>
    <row r="82" spans="1:11">
      <c r="A82" s="161" t="s">
        <v>139</v>
      </c>
      <c r="B82" s="319">
        <v>1560</v>
      </c>
      <c r="C82" s="319"/>
      <c r="D82" s="314">
        <v>1590</v>
      </c>
      <c r="E82" s="315"/>
      <c r="F82" s="311">
        <v>1590</v>
      </c>
      <c r="G82" s="311"/>
      <c r="H82" s="194">
        <f t="shared" si="11"/>
        <v>0</v>
      </c>
      <c r="I82" s="194">
        <f t="shared" si="12"/>
        <v>1.9230769230769232E-2</v>
      </c>
      <c r="J82" s="187" t="s">
        <v>190</v>
      </c>
      <c r="K82" s="114"/>
    </row>
    <row r="83" spans="1:11">
      <c r="A83" s="161" t="s">
        <v>140</v>
      </c>
      <c r="B83" s="319">
        <v>215</v>
      </c>
      <c r="C83" s="319"/>
      <c r="D83" s="314">
        <v>218</v>
      </c>
      <c r="E83" s="315"/>
      <c r="F83" s="311">
        <v>218</v>
      </c>
      <c r="G83" s="311"/>
      <c r="H83" s="194">
        <f t="shared" si="11"/>
        <v>0</v>
      </c>
      <c r="I83" s="194">
        <f t="shared" si="12"/>
        <v>1.3953488372093023E-2</v>
      </c>
      <c r="J83" s="187" t="s">
        <v>190</v>
      </c>
      <c r="K83" s="114"/>
    </row>
    <row r="84" spans="1:11" ht="30" customHeight="1">
      <c r="A84" s="235" t="s">
        <v>141</v>
      </c>
      <c r="B84" s="319">
        <v>90</v>
      </c>
      <c r="C84" s="319"/>
      <c r="D84" s="314">
        <v>90</v>
      </c>
      <c r="E84" s="315"/>
      <c r="F84" s="311">
        <v>90</v>
      </c>
      <c r="G84" s="311"/>
      <c r="H84" s="284">
        <f t="shared" si="11"/>
        <v>0</v>
      </c>
      <c r="I84" s="284">
        <f t="shared" si="12"/>
        <v>0</v>
      </c>
      <c r="J84" s="187" t="s">
        <v>190</v>
      </c>
      <c r="K84" s="114"/>
    </row>
    <row r="85" spans="1:11" s="211" customFormat="1" ht="30">
      <c r="A85" s="217" t="s">
        <v>142</v>
      </c>
      <c r="B85" s="345">
        <v>90</v>
      </c>
      <c r="C85" s="346"/>
      <c r="D85" s="314">
        <v>90</v>
      </c>
      <c r="E85" s="315"/>
      <c r="F85" s="311">
        <v>90</v>
      </c>
      <c r="G85" s="311"/>
      <c r="H85" s="284">
        <f t="shared" si="11"/>
        <v>0</v>
      </c>
      <c r="I85" s="284">
        <f t="shared" si="12"/>
        <v>0</v>
      </c>
      <c r="J85" s="187" t="s">
        <v>190</v>
      </c>
      <c r="K85" s="214"/>
    </row>
    <row r="86" spans="1:11" s="211" customFormat="1" ht="30">
      <c r="A86" s="217" t="s">
        <v>143</v>
      </c>
      <c r="B86" s="344">
        <v>55</v>
      </c>
      <c r="C86" s="344"/>
      <c r="D86" s="314">
        <v>55</v>
      </c>
      <c r="E86" s="315"/>
      <c r="F86" s="311">
        <v>55</v>
      </c>
      <c r="G86" s="311"/>
      <c r="H86" s="284">
        <f t="shared" si="11"/>
        <v>0</v>
      </c>
      <c r="I86" s="284">
        <f t="shared" si="12"/>
        <v>0</v>
      </c>
      <c r="J86" s="187" t="s">
        <v>190</v>
      </c>
      <c r="K86" s="214"/>
    </row>
    <row r="87" spans="1:11" ht="15.6" thickBot="1">
      <c r="A87" s="162" t="s">
        <v>96</v>
      </c>
      <c r="B87" s="319">
        <v>30</v>
      </c>
      <c r="C87" s="319"/>
      <c r="D87" s="314">
        <v>30</v>
      </c>
      <c r="E87" s="315"/>
      <c r="F87" s="311">
        <v>30</v>
      </c>
      <c r="G87" s="311"/>
      <c r="H87" s="194">
        <f t="shared" si="11"/>
        <v>0</v>
      </c>
      <c r="I87" s="194">
        <f t="shared" si="12"/>
        <v>0</v>
      </c>
      <c r="J87" s="187" t="s">
        <v>190</v>
      </c>
      <c r="K87" s="114"/>
    </row>
    <row r="88" spans="1:11" ht="16.2" thickBot="1">
      <c r="A88" s="152" t="s">
        <v>97</v>
      </c>
      <c r="B88" s="141"/>
      <c r="C88" s="141"/>
      <c r="D88" s="141"/>
      <c r="E88" s="141"/>
      <c r="F88" s="141"/>
      <c r="G88" s="141"/>
      <c r="H88" s="181"/>
      <c r="I88" s="181"/>
      <c r="J88" s="190"/>
      <c r="K88" s="121">
        <v>0</v>
      </c>
    </row>
    <row r="89" spans="1:11" ht="6.6" customHeight="1" thickTop="1">
      <c r="A89" s="222"/>
      <c r="B89" s="223"/>
      <c r="C89" s="223"/>
      <c r="D89" s="223"/>
      <c r="E89" s="223"/>
      <c r="F89" s="223"/>
      <c r="G89" s="223"/>
      <c r="H89" s="224"/>
      <c r="I89" s="224"/>
      <c r="J89" s="225"/>
      <c r="K89" s="222"/>
    </row>
    <row r="90" spans="1:11">
      <c r="A90" s="221" t="s">
        <v>161</v>
      </c>
      <c r="B90" s="226"/>
      <c r="C90" s="226"/>
      <c r="D90" s="226"/>
      <c r="E90" s="226"/>
      <c r="F90" s="226"/>
      <c r="G90" s="226"/>
      <c r="H90" s="227"/>
      <c r="I90" s="227"/>
      <c r="J90" s="228"/>
      <c r="K90" s="212"/>
    </row>
    <row r="91" spans="1:11">
      <c r="A91" s="238" t="s">
        <v>171</v>
      </c>
      <c r="B91" s="226"/>
      <c r="C91" s="226"/>
      <c r="D91" s="226"/>
      <c r="E91" s="226"/>
      <c r="F91" s="226"/>
      <c r="G91" s="226"/>
      <c r="H91" s="227"/>
      <c r="I91" s="227"/>
      <c r="J91" s="228"/>
      <c r="K91" s="212"/>
    </row>
    <row r="92" spans="1:11" hidden="1">
      <c r="A92" s="211" t="s">
        <v>181</v>
      </c>
    </row>
  </sheetData>
  <mergeCells count="154">
    <mergeCell ref="F60:G60"/>
    <mergeCell ref="F61:G61"/>
    <mergeCell ref="F62:G62"/>
    <mergeCell ref="F63:G63"/>
    <mergeCell ref="F65:G65"/>
    <mergeCell ref="F66:G66"/>
    <mergeCell ref="F67:G67"/>
    <mergeCell ref="F68:G68"/>
    <mergeCell ref="F69:G69"/>
    <mergeCell ref="F64:G64"/>
    <mergeCell ref="D70:E70"/>
    <mergeCell ref="B70:C70"/>
    <mergeCell ref="B69:C69"/>
    <mergeCell ref="D69:E69"/>
    <mergeCell ref="B74:C74"/>
    <mergeCell ref="D74:E74"/>
    <mergeCell ref="D85:E85"/>
    <mergeCell ref="B86:C86"/>
    <mergeCell ref="B85:C85"/>
    <mergeCell ref="D86:E86"/>
    <mergeCell ref="B78:C78"/>
    <mergeCell ref="D78:E78"/>
    <mergeCell ref="B77:C77"/>
    <mergeCell ref="D77:E77"/>
    <mergeCell ref="B75:C75"/>
    <mergeCell ref="D75:E75"/>
    <mergeCell ref="B76:C76"/>
    <mergeCell ref="D76:E76"/>
    <mergeCell ref="D82:E82"/>
    <mergeCell ref="D63:E63"/>
    <mergeCell ref="D54:E54"/>
    <mergeCell ref="D62:E62"/>
    <mergeCell ref="F45:G45"/>
    <mergeCell ref="B87:C87"/>
    <mergeCell ref="D87:E87"/>
    <mergeCell ref="B79:C79"/>
    <mergeCell ref="D79:E79"/>
    <mergeCell ref="B80:C80"/>
    <mergeCell ref="D80:E80"/>
    <mergeCell ref="B81:C81"/>
    <mergeCell ref="D81:E81"/>
    <mergeCell ref="B82:C82"/>
    <mergeCell ref="B84:C84"/>
    <mergeCell ref="B83:C83"/>
    <mergeCell ref="D83:E83"/>
    <mergeCell ref="D84:E84"/>
    <mergeCell ref="D71:E71"/>
    <mergeCell ref="B73:C73"/>
    <mergeCell ref="D72:E72"/>
    <mergeCell ref="D73:E73"/>
    <mergeCell ref="B68:C68"/>
    <mergeCell ref="B72:C72"/>
    <mergeCell ref="B71:C71"/>
    <mergeCell ref="D68:E68"/>
    <mergeCell ref="B55:C55"/>
    <mergeCell ref="D55:E55"/>
    <mergeCell ref="D56:E56"/>
    <mergeCell ref="B57:C57"/>
    <mergeCell ref="B61:C61"/>
    <mergeCell ref="B58:C58"/>
    <mergeCell ref="B54:C54"/>
    <mergeCell ref="D60:E60"/>
    <mergeCell ref="B60:C60"/>
    <mergeCell ref="B59:C59"/>
    <mergeCell ref="B64:C64"/>
    <mergeCell ref="D64:E64"/>
    <mergeCell ref="B67:C67"/>
    <mergeCell ref="D59:E59"/>
    <mergeCell ref="D61:E61"/>
    <mergeCell ref="B56:C56"/>
    <mergeCell ref="B65:C65"/>
    <mergeCell ref="D65:E65"/>
    <mergeCell ref="D66:E66"/>
    <mergeCell ref="D67:E67"/>
    <mergeCell ref="B63:C63"/>
    <mergeCell ref="B62:C62"/>
    <mergeCell ref="B66:C66"/>
    <mergeCell ref="F56:G56"/>
    <mergeCell ref="F57:G57"/>
    <mergeCell ref="F58:G58"/>
    <mergeCell ref="F59:G59"/>
    <mergeCell ref="D57:E57"/>
    <mergeCell ref="D50:E50"/>
    <mergeCell ref="D51:E51"/>
    <mergeCell ref="D52:E52"/>
    <mergeCell ref="F47:G47"/>
    <mergeCell ref="F48:G48"/>
    <mergeCell ref="F49:G49"/>
    <mergeCell ref="F54:G54"/>
    <mergeCell ref="F50:G50"/>
    <mergeCell ref="F51:G51"/>
    <mergeCell ref="F52:G52"/>
    <mergeCell ref="F55:G55"/>
    <mergeCell ref="D49:E49"/>
    <mergeCell ref="D58:E58"/>
    <mergeCell ref="D35:E35"/>
    <mergeCell ref="F35:G35"/>
    <mergeCell ref="D36:E36"/>
    <mergeCell ref="B48:C48"/>
    <mergeCell ref="D48:E48"/>
    <mergeCell ref="D47:E47"/>
    <mergeCell ref="B35:C35"/>
    <mergeCell ref="B36:C36"/>
    <mergeCell ref="B38:C38"/>
    <mergeCell ref="B39:C39"/>
    <mergeCell ref="B40:C40"/>
    <mergeCell ref="B41:C41"/>
    <mergeCell ref="B43:C43"/>
    <mergeCell ref="B46:C46"/>
    <mergeCell ref="B47:C47"/>
    <mergeCell ref="B37:C37"/>
    <mergeCell ref="B45:C45"/>
    <mergeCell ref="D44:E44"/>
    <mergeCell ref="D45:E45"/>
    <mergeCell ref="D46:E46"/>
    <mergeCell ref="F36:G36"/>
    <mergeCell ref="D41:E41"/>
    <mergeCell ref="D37:E37"/>
    <mergeCell ref="F37:G37"/>
    <mergeCell ref="F70:G70"/>
    <mergeCell ref="F71:G71"/>
    <mergeCell ref="F72:G72"/>
    <mergeCell ref="F73:G73"/>
    <mergeCell ref="F74:G74"/>
    <mergeCell ref="F75:G75"/>
    <mergeCell ref="F76:G76"/>
    <mergeCell ref="F82:G82"/>
    <mergeCell ref="F83:G83"/>
    <mergeCell ref="F84:G84"/>
    <mergeCell ref="F85:G85"/>
    <mergeCell ref="F86:G86"/>
    <mergeCell ref="F87:G87"/>
    <mergeCell ref="F77:G77"/>
    <mergeCell ref="F78:G78"/>
    <mergeCell ref="F79:G79"/>
    <mergeCell ref="F80:G80"/>
    <mergeCell ref="F81:G81"/>
    <mergeCell ref="B53:C53"/>
    <mergeCell ref="D53:E53"/>
    <mergeCell ref="F53:G53"/>
    <mergeCell ref="D42:E42"/>
    <mergeCell ref="D43:E43"/>
    <mergeCell ref="D38:E38"/>
    <mergeCell ref="D39:E39"/>
    <mergeCell ref="D40:E40"/>
    <mergeCell ref="F38:G38"/>
    <mergeCell ref="F39:G39"/>
    <mergeCell ref="F40:G40"/>
    <mergeCell ref="F41:G41"/>
    <mergeCell ref="F42:G42"/>
    <mergeCell ref="F43:G43"/>
    <mergeCell ref="F44:G44"/>
    <mergeCell ref="F46:G46"/>
    <mergeCell ref="B44:C44"/>
  </mergeCells>
  <phoneticPr fontId="0" type="noConversion"/>
  <printOptions horizontalCentered="1"/>
  <pageMargins left="0.157" right="0.15748031496063" top="0.196850393700787" bottom="0.27559055118110198" header="0.196850393700787" footer="0.27559055118110198"/>
  <pageSetup scale="74" fitToHeight="0" orientation="landscape" r:id="rId1"/>
  <headerFooter alignWithMargins="0"/>
  <rowBreaks count="3" manualBreakCount="3">
    <brk id="34" max="10" man="1"/>
    <brk id="52" max="10" man="1"/>
    <brk id="63" max="10" man="1"/>
  </rowBreaks>
  <ignoredErrors>
    <ignoredError sqref="H4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27</vt:i4>
      </vt:variant>
    </vt:vector>
  </HeadingPairs>
  <TitlesOfParts>
    <vt:vector size="30" baseType="lpstr">
      <vt:lpstr>Dépenses et recettes</vt:lpstr>
      <vt:lpstr>Explanatory Notes</vt:lpstr>
      <vt:lpstr>Frais d'utilisation</vt:lpstr>
      <vt:lpstr>Building_Classification_by_Major_Occupancy</vt:lpstr>
      <vt:lpstr>Expenditures_by_Program</vt:lpstr>
      <vt:lpstr>Expenditures_by_Type</vt:lpstr>
      <vt:lpstr>Fees_in_Addition_to_Regular_Permit_Fees</vt:lpstr>
      <vt:lpstr>Group_A__Assembley_Occupancies__with_a_minimum_fee_of__80</vt:lpstr>
      <vt:lpstr>Group_B__Institutional__Occupancies__with_a_fee_of__80</vt:lpstr>
      <vt:lpstr>Group_C__Residential_Occupancies__with_a_minimum_fee_of__80</vt:lpstr>
      <vt:lpstr>Group_D__Business_and_Personal_Service_Occupancies__with_a_minimum_of__80</vt:lpstr>
      <vt:lpstr>Group_E__Mercantile_Occupancies__with_a_minimum_fee_of__80</vt:lpstr>
      <vt:lpstr>Group_F__Industrial_Occupancies__with_a_minimum_fee_of__80</vt:lpstr>
      <vt:lpstr>Miscellaneous_with_a_minimum_fee_of__80</vt:lpstr>
      <vt:lpstr>Other</vt:lpstr>
      <vt:lpstr>Other___Flat_Fees</vt:lpstr>
      <vt:lpstr>Other___rate_based_on_a_per__1000_or_part_thereof_of_the_estimated_valuation_of_the_work__with_a_minimum_fee_of__80</vt:lpstr>
      <vt:lpstr>'Dépenses et recettes'!Print_Area</vt:lpstr>
      <vt:lpstr>'Explanatory Notes'!Print_Area</vt:lpstr>
      <vt:lpstr>'Frais d''utilisation'!Print_Area</vt:lpstr>
      <vt:lpstr>'Dépenses et recettes'!Print_Titles</vt:lpstr>
      <vt:lpstr>'Explanatory Notes'!Print_Titles</vt:lpstr>
      <vt:lpstr>'Frais d''utilisation'!Print_Titles</vt:lpstr>
      <vt:lpstr>Revenues_By_Type</vt:lpstr>
      <vt:lpstr>Title</vt:lpstr>
      <vt:lpstr>TitleRegion1.A7.D17.1</vt:lpstr>
      <vt:lpstr>'Explanatory Notes'!TitleRegion2.A19.E32.1</vt:lpstr>
      <vt:lpstr>TitleRegion3.A34.E90.1</vt:lpstr>
      <vt:lpstr>titleregion4.A5.M34.1</vt:lpstr>
      <vt:lpstr>titleregion5.A35.M77.1</vt:lpstr>
    </vt:vector>
  </TitlesOfParts>
  <Company>City of Ottawa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Planification, de l'Infrastructure et le développement économique, Services du Code du bâtiment</dc:title>
  <dc:creator>Planification financière</dc:creator>
  <cp:lastModifiedBy>zhangxi</cp:lastModifiedBy>
  <cp:lastPrinted>2016-10-25T13:07:50Z</cp:lastPrinted>
  <dcterms:created xsi:type="dcterms:W3CDTF">2008-09-18T14:54:31Z</dcterms:created>
  <dcterms:modified xsi:type="dcterms:W3CDTF">2016-11-01T20:02:16Z</dcterms:modified>
</cp:coreProperties>
</file>