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45" windowWidth="15480" windowHeight="11010" tabRatio="587" activeTab="1"/>
  </bookViews>
  <sheets>
    <sheet name="Operating Resource Requirement" sheetId="27" r:id="rId1"/>
    <sheet name="Analysis" sheetId="2" r:id="rId2"/>
  </sheets>
  <externalReferences>
    <externalReference r:id="rId3"/>
    <externalReference r:id="rId4"/>
    <externalReference r:id="rId5"/>
    <externalReference r:id="rId6"/>
    <externalReference r:id="rId7"/>
    <externalReference r:id="rId8"/>
    <externalReference r:id="rId9"/>
  </externalReferences>
  <definedNames>
    <definedName name="Expenditures_by_Program">'Operating Resource Requirement'!$A$8</definedName>
    <definedName name="Expenditures_by_Program2">Analysis!$A$8</definedName>
    <definedName name="Expenditures_by_Type">'Operating Resource Requirement'!$A$21</definedName>
    <definedName name="Expenditures_by_type2">Analysis!$A$21</definedName>
    <definedName name="_xlnm.Print_Area" localSheetId="1">Analysis!$A$1:$L$47</definedName>
    <definedName name="_xlnm.Print_Area" localSheetId="0">'Operating Resource Requirement'!$A$1:$F$43</definedName>
    <definedName name="_xlnm.Print_Titles" localSheetId="1">Analysis!$2:$7</definedName>
    <definedName name="_xlnm.Print_Titles" localSheetId="0">'Operating Resource Requirement'!$2:$7</definedName>
    <definedName name="Revenues_By_Type">'Operating Resource Requirement'!$A$33</definedName>
    <definedName name="Revenues_by_type2">Analysis!$A$34</definedName>
    <definedName name="Title">'Operating Resource Requirement'!$A$7</definedName>
    <definedName name="Title2">Analysis!$A$7</definedName>
  </definedNames>
  <calcPr calcId="125725"/>
</workbook>
</file>

<file path=xl/calcChain.xml><?xml version="1.0" encoding="utf-8"?>
<calcChain xmlns="http://schemas.openxmlformats.org/spreadsheetml/2006/main">
  <c r="J46" i="2"/>
  <c r="I46"/>
  <c r="H46"/>
  <c r="G46"/>
  <c r="F46"/>
  <c r="E46"/>
  <c r="D46"/>
  <c r="C46"/>
  <c r="M41"/>
  <c r="M40"/>
  <c r="M39"/>
  <c r="M38"/>
  <c r="M37"/>
  <c r="M36"/>
  <c r="M35"/>
  <c r="J41"/>
  <c r="J40"/>
  <c r="I41"/>
  <c r="I40"/>
  <c r="H41"/>
  <c r="H40"/>
  <c r="G41"/>
  <c r="G40"/>
  <c r="F41"/>
  <c r="F40"/>
  <c r="J39"/>
  <c r="I39"/>
  <c r="H39"/>
  <c r="G39"/>
  <c r="F39"/>
  <c r="E41"/>
  <c r="E40"/>
  <c r="E39"/>
  <c r="J38"/>
  <c r="I38"/>
  <c r="H38"/>
  <c r="G38"/>
  <c r="F38"/>
  <c r="E38"/>
  <c r="D41"/>
  <c r="D40"/>
  <c r="D39"/>
  <c r="D38"/>
  <c r="J37"/>
  <c r="I37"/>
  <c r="H37"/>
  <c r="G37"/>
  <c r="F37"/>
  <c r="E37"/>
  <c r="D37"/>
  <c r="C41"/>
  <c r="C40"/>
  <c r="C39"/>
  <c r="C38"/>
  <c r="C37"/>
  <c r="J36"/>
  <c r="I36"/>
  <c r="H36"/>
  <c r="G36"/>
  <c r="F36"/>
  <c r="E36"/>
  <c r="D36"/>
  <c r="C36"/>
  <c r="B41"/>
  <c r="B40"/>
  <c r="B39"/>
  <c r="B38"/>
  <c r="B37"/>
  <c r="B36"/>
  <c r="J35"/>
  <c r="I35"/>
  <c r="H35"/>
  <c r="G35"/>
  <c r="F35"/>
  <c r="E35"/>
  <c r="D35"/>
  <c r="C35"/>
  <c r="B35"/>
  <c r="M28"/>
  <c r="M27"/>
  <c r="M26"/>
  <c r="M25"/>
  <c r="M24"/>
  <c r="M23"/>
  <c r="M22"/>
  <c r="J28"/>
  <c r="J27"/>
  <c r="I28"/>
  <c r="I27"/>
  <c r="H28"/>
  <c r="H27"/>
  <c r="G28"/>
  <c r="G27"/>
  <c r="F28"/>
  <c r="F27"/>
  <c r="J26"/>
  <c r="I26"/>
  <c r="H26"/>
  <c r="G26"/>
  <c r="F26"/>
  <c r="E28"/>
  <c r="E27"/>
  <c r="E26"/>
  <c r="J25"/>
  <c r="I25"/>
  <c r="H25"/>
  <c r="G25"/>
  <c r="F25"/>
  <c r="E25"/>
  <c r="D28"/>
  <c r="D27"/>
  <c r="D26"/>
  <c r="D25"/>
  <c r="J24"/>
  <c r="I24"/>
  <c r="H24"/>
  <c r="G24"/>
  <c r="F24"/>
  <c r="E24"/>
  <c r="D24"/>
  <c r="C28"/>
  <c r="C27"/>
  <c r="C26"/>
  <c r="C25"/>
  <c r="C24"/>
  <c r="J23"/>
  <c r="I23"/>
  <c r="H23"/>
  <c r="G23"/>
  <c r="F23"/>
  <c r="E23"/>
  <c r="D23"/>
  <c r="C23"/>
  <c r="B25"/>
  <c r="J22"/>
  <c r="I22"/>
  <c r="H22"/>
  <c r="G22"/>
  <c r="F22"/>
  <c r="E22"/>
  <c r="D22"/>
  <c r="C22"/>
  <c r="J18"/>
  <c r="I18"/>
  <c r="H18"/>
  <c r="G18"/>
  <c r="F18"/>
  <c r="E18"/>
  <c r="D18"/>
  <c r="M18"/>
  <c r="M12"/>
  <c r="J12"/>
  <c r="I12"/>
  <c r="H12"/>
  <c r="G12"/>
  <c r="F12"/>
  <c r="E12"/>
  <c r="D12"/>
  <c r="M11"/>
  <c r="J11"/>
  <c r="I11"/>
  <c r="H11"/>
  <c r="G11"/>
  <c r="F11"/>
  <c r="E11"/>
  <c r="D11"/>
  <c r="C11"/>
  <c r="B11"/>
  <c r="M13"/>
  <c r="J13"/>
  <c r="I13"/>
  <c r="H13"/>
  <c r="G13"/>
  <c r="F13"/>
  <c r="E13"/>
  <c r="D13"/>
  <c r="B13"/>
  <c r="C14" l="1"/>
  <c r="J14"/>
  <c r="I14"/>
  <c r="H14"/>
  <c r="G14"/>
  <c r="F14"/>
  <c r="E14"/>
  <c r="D14"/>
  <c r="B14"/>
  <c r="J15"/>
  <c r="I15"/>
  <c r="H15"/>
  <c r="G15"/>
  <c r="F15"/>
  <c r="E15"/>
  <c r="D15"/>
  <c r="C15"/>
  <c r="B15"/>
  <c r="J10"/>
  <c r="I10"/>
  <c r="H10"/>
  <c r="G10"/>
  <c r="F10"/>
  <c r="E10"/>
  <c r="D10"/>
  <c r="C10"/>
  <c r="B10"/>
  <c r="J9"/>
  <c r="I9"/>
  <c r="H9"/>
  <c r="G9"/>
  <c r="F9"/>
  <c r="E9"/>
  <c r="D9"/>
  <c r="B9"/>
  <c r="D17" l="1"/>
  <c r="A3" i="27"/>
  <c r="A14"/>
  <c r="A16"/>
  <c r="A15"/>
  <c r="A12"/>
  <c r="A11"/>
  <c r="A13"/>
  <c r="A10"/>
  <c r="A9"/>
  <c r="K11" i="2"/>
  <c r="L11" s="1"/>
  <c r="B13" i="27"/>
  <c r="C13"/>
  <c r="B11"/>
  <c r="C11"/>
  <c r="D11"/>
  <c r="E11" l="1"/>
  <c r="F11" s="1"/>
  <c r="J30" i="2"/>
  <c r="I30"/>
  <c r="H30"/>
  <c r="G30"/>
  <c r="F30"/>
  <c r="E30"/>
  <c r="D30" l="1"/>
  <c r="G17" l="1"/>
  <c r="F17"/>
  <c r="H17"/>
  <c r="J17"/>
  <c r="E17"/>
  <c r="B16" i="27" l="1"/>
  <c r="C16"/>
  <c r="D16"/>
  <c r="K16" i="2"/>
  <c r="L16" s="1"/>
  <c r="E16" i="27" l="1"/>
  <c r="F16" s="1"/>
  <c r="H42" i="2" l="1"/>
  <c r="H19" s="1"/>
  <c r="H20" s="1"/>
  <c r="I42"/>
  <c r="I19" s="1"/>
  <c r="J42"/>
  <c r="J19" s="1"/>
  <c r="F42"/>
  <c r="F19" s="1"/>
  <c r="E42"/>
  <c r="E19" s="1"/>
  <c r="E20" s="1"/>
  <c r="D42"/>
  <c r="D19" s="1"/>
  <c r="B42"/>
  <c r="B19" s="1"/>
  <c r="C19" i="27" s="1"/>
  <c r="I17" i="2"/>
  <c r="G42"/>
  <c r="H29"/>
  <c r="H47"/>
  <c r="C42"/>
  <c r="K10"/>
  <c r="L10" s="1"/>
  <c r="D43" i="27"/>
  <c r="C10"/>
  <c r="C15"/>
  <c r="C9"/>
  <c r="G29" i="2"/>
  <c r="E29"/>
  <c r="E51" s="1"/>
  <c r="D14" i="27"/>
  <c r="C14"/>
  <c r="J29" i="2"/>
  <c r="I29"/>
  <c r="F29"/>
  <c r="F51" s="1"/>
  <c r="D29"/>
  <c r="D31" s="1"/>
  <c r="C29"/>
  <c r="M29"/>
  <c r="K46"/>
  <c r="L46" s="1"/>
  <c r="K41"/>
  <c r="L41" s="1"/>
  <c r="K40"/>
  <c r="L40" s="1"/>
  <c r="K39"/>
  <c r="L39" s="1"/>
  <c r="K38"/>
  <c r="L38" s="1"/>
  <c r="K37"/>
  <c r="L37" s="1"/>
  <c r="K36"/>
  <c r="L36" s="1"/>
  <c r="K35"/>
  <c r="L35" s="1"/>
  <c r="K28"/>
  <c r="K27"/>
  <c r="K26"/>
  <c r="L26" s="1"/>
  <c r="K25"/>
  <c r="L25" s="1"/>
  <c r="K24"/>
  <c r="K23"/>
  <c r="L23" s="1"/>
  <c r="K22"/>
  <c r="E22" i="27" s="1"/>
  <c r="K14" i="2"/>
  <c r="E14" i="27" s="1"/>
  <c r="K15" i="2"/>
  <c r="E15" i="27" s="1"/>
  <c r="D10"/>
  <c r="B12"/>
  <c r="D15"/>
  <c r="B18"/>
  <c r="B30" s="1"/>
  <c r="B23"/>
  <c r="D23"/>
  <c r="B24"/>
  <c r="D24"/>
  <c r="B25"/>
  <c r="C25"/>
  <c r="D25"/>
  <c r="B26"/>
  <c r="D26"/>
  <c r="B27"/>
  <c r="D27"/>
  <c r="B28"/>
  <c r="D28"/>
  <c r="B34"/>
  <c r="C34"/>
  <c r="D34"/>
  <c r="B35"/>
  <c r="C35"/>
  <c r="D35"/>
  <c r="B37"/>
  <c r="C37"/>
  <c r="D37"/>
  <c r="B38"/>
  <c r="D38"/>
  <c r="D22"/>
  <c r="B22"/>
  <c r="M30" i="2"/>
  <c r="C36" i="27"/>
  <c r="D36"/>
  <c r="B36"/>
  <c r="C38"/>
  <c r="C39"/>
  <c r="B39"/>
  <c r="C40"/>
  <c r="D40"/>
  <c r="B40"/>
  <c r="M42" i="2"/>
  <c r="M19" s="1"/>
  <c r="B19" i="27" s="1"/>
  <c r="D47" i="2"/>
  <c r="E47"/>
  <c r="F47"/>
  <c r="G47"/>
  <c r="I47"/>
  <c r="J47"/>
  <c r="D39" i="27"/>
  <c r="D51" i="2" l="1"/>
  <c r="E39" i="27"/>
  <c r="K47" i="2"/>
  <c r="E10" i="27"/>
  <c r="F10" s="1"/>
  <c r="E37"/>
  <c r="E26"/>
  <c r="E35"/>
  <c r="E40"/>
  <c r="E43"/>
  <c r="F43" s="1"/>
  <c r="B29"/>
  <c r="B31" s="1"/>
  <c r="H31" i="2"/>
  <c r="H44" s="1"/>
  <c r="H52" s="1"/>
  <c r="H51"/>
  <c r="G31"/>
  <c r="G44" s="1"/>
  <c r="G51"/>
  <c r="F31"/>
  <c r="F44" s="1"/>
  <c r="E23" i="27"/>
  <c r="E31" i="2"/>
  <c r="E25" i="27"/>
  <c r="E36"/>
  <c r="J31" i="2"/>
  <c r="J44" s="1"/>
  <c r="J51"/>
  <c r="I31"/>
  <c r="I44" s="1"/>
  <c r="I51"/>
  <c r="L15"/>
  <c r="L28"/>
  <c r="L27"/>
  <c r="C41" i="27"/>
  <c r="L24" i="2"/>
  <c r="E27" i="27"/>
  <c r="L14" i="2"/>
  <c r="D20"/>
  <c r="D44"/>
  <c r="E38" i="27"/>
  <c r="E34"/>
  <c r="K42" i="2"/>
  <c r="L42" s="1"/>
  <c r="E28" i="27"/>
  <c r="K29" i="2"/>
  <c r="D29" i="27"/>
  <c r="L22" i="2"/>
  <c r="E24" i="27"/>
  <c r="F22"/>
  <c r="F14"/>
  <c r="J20" i="2"/>
  <c r="I20"/>
  <c r="F20"/>
  <c r="F15" i="27"/>
  <c r="M31" i="2"/>
  <c r="M44" s="1"/>
  <c r="G19"/>
  <c r="G20" s="1"/>
  <c r="H43"/>
  <c r="D43"/>
  <c r="G43"/>
  <c r="I43"/>
  <c r="F43"/>
  <c r="E43"/>
  <c r="J43"/>
  <c r="C19"/>
  <c r="B41" i="27"/>
  <c r="D41"/>
  <c r="F39" l="1"/>
  <c r="F35"/>
  <c r="F37"/>
  <c r="F26"/>
  <c r="F52" i="2"/>
  <c r="F23" i="27"/>
  <c r="F27"/>
  <c r="F36"/>
  <c r="F25"/>
  <c r="F40"/>
  <c r="E44" i="2"/>
  <c r="E52" s="1"/>
  <c r="G52"/>
  <c r="D52"/>
  <c r="J52"/>
  <c r="I52"/>
  <c r="E41" i="27"/>
  <c r="F41" s="1"/>
  <c r="E29"/>
  <c r="F28"/>
  <c r="F38"/>
  <c r="K43" i="2"/>
  <c r="F34" i="27"/>
  <c r="L29" i="2"/>
  <c r="F24" i="27"/>
  <c r="K19" i="2"/>
  <c r="D19" i="27"/>
  <c r="B42"/>
  <c r="F29" l="1"/>
  <c r="L19" i="2"/>
  <c r="E19" i="27"/>
  <c r="F19" l="1"/>
  <c r="M10" i="2" l="1"/>
  <c r="B10" i="27" l="1"/>
  <c r="M14" i="2" l="1"/>
  <c r="B14" i="27" l="1"/>
  <c r="B28" i="2" l="1"/>
  <c r="C28" i="27" s="1"/>
  <c r="B27" i="2"/>
  <c r="C27" i="27" s="1"/>
  <c r="B26" i="2"/>
  <c r="C26" i="27" s="1"/>
  <c r="B24" i="2"/>
  <c r="C24" i="27" s="1"/>
  <c r="B23" i="2"/>
  <c r="B22"/>
  <c r="C22" i="27" s="1"/>
  <c r="C23" l="1"/>
  <c r="B29" i="2"/>
  <c r="C29" i="27" l="1"/>
  <c r="B12" i="2" l="1"/>
  <c r="C12"/>
  <c r="C12" i="27" l="1"/>
  <c r="C17" s="1"/>
  <c r="B17" i="2"/>
  <c r="K12"/>
  <c r="D12" i="27"/>
  <c r="B51" i="2" l="1"/>
  <c r="L12"/>
  <c r="E12" i="27"/>
  <c r="F12" l="1"/>
  <c r="M9" i="2" l="1"/>
  <c r="C9"/>
  <c r="D9" i="27" l="1"/>
  <c r="K9" i="2"/>
  <c r="B9" i="27"/>
  <c r="L9" i="2" l="1"/>
  <c r="E9" i="27"/>
  <c r="F9" l="1"/>
  <c r="M15" i="2" l="1"/>
  <c r="B15" i="27" l="1"/>
  <c r="B17" s="1"/>
  <c r="B20" s="1"/>
  <c r="B46" s="1"/>
  <c r="M17" i="2"/>
  <c r="M20" l="1"/>
  <c r="M52" s="1"/>
  <c r="M51"/>
  <c r="C13" l="1"/>
  <c r="K13" l="1"/>
  <c r="D13" i="27"/>
  <c r="D17" s="1"/>
  <c r="C17" i="2"/>
  <c r="C51" l="1"/>
  <c r="E13" i="27"/>
  <c r="L13" i="2"/>
  <c r="K17"/>
  <c r="L17" l="1"/>
  <c r="L51" s="1"/>
  <c r="K51"/>
  <c r="F13" i="27"/>
  <c r="E17"/>
  <c r="F17" l="1"/>
  <c r="B18" i="2" l="1"/>
  <c r="B30" s="1"/>
  <c r="B31" s="1"/>
  <c r="B44" s="1"/>
  <c r="B20" l="1"/>
  <c r="B52" s="1"/>
  <c r="C18" i="27"/>
  <c r="C30" l="1"/>
  <c r="C20"/>
  <c r="C31" l="1"/>
  <c r="C42" s="1"/>
  <c r="C46" s="1"/>
  <c r="C18" i="2" l="1"/>
  <c r="C20" s="1"/>
  <c r="K18" l="1"/>
  <c r="E18" i="27" s="1"/>
  <c r="E30" s="1"/>
  <c r="D18"/>
  <c r="D30" s="1"/>
  <c r="C30" i="2"/>
  <c r="C31" s="1"/>
  <c r="C44" s="1"/>
  <c r="C52" s="1"/>
  <c r="L18" l="1"/>
  <c r="K20"/>
  <c r="L20" s="1"/>
  <c r="D20" i="27"/>
  <c r="D31"/>
  <c r="D42" s="1"/>
  <c r="F18"/>
  <c r="G32" i="2"/>
  <c r="E20" i="27"/>
  <c r="J32" i="2"/>
  <c r="F32"/>
  <c r="E32"/>
  <c r="I32"/>
  <c r="D32"/>
  <c r="K30"/>
  <c r="K31" s="1"/>
  <c r="H32"/>
  <c r="F30" i="27"/>
  <c r="E31"/>
  <c r="E45" i="2"/>
  <c r="D45"/>
  <c r="I45"/>
  <c r="F45"/>
  <c r="J45"/>
  <c r="G45"/>
  <c r="H45"/>
  <c r="D46" i="27" l="1"/>
  <c r="F20"/>
  <c r="L30" i="2"/>
  <c r="F31" i="27"/>
  <c r="E42"/>
  <c r="L31" i="2"/>
  <c r="K44"/>
  <c r="K32"/>
  <c r="E46" i="27" l="1"/>
  <c r="F42"/>
  <c r="F46" s="1"/>
  <c r="L44" i="2"/>
  <c r="L52" s="1"/>
  <c r="K52"/>
  <c r="K45"/>
</calcChain>
</file>

<file path=xl/comments1.xml><?xml version="1.0" encoding="utf-8"?>
<comments xmlns="http://schemas.openxmlformats.org/spreadsheetml/2006/main">
  <authors>
    <author>TFoley</author>
  </authors>
  <commentList>
    <comment ref="A1" authorId="0">
      <text>
        <r>
          <rPr>
            <sz val="8"/>
            <color indexed="81"/>
            <rFont val="Tahoma"/>
            <family val="2"/>
          </rPr>
          <t>Hidden text here for screen reader users.</t>
        </r>
        <r>
          <rPr>
            <b/>
            <sz val="8"/>
            <color indexed="81"/>
            <rFont val="Tahoma"/>
            <family val="2"/>
          </rPr>
          <t xml:space="preserve">
</t>
        </r>
      </text>
    </comment>
  </commentList>
</comments>
</file>

<file path=xl/comments2.xml><?xml version="1.0" encoding="utf-8"?>
<comments xmlns="http://schemas.openxmlformats.org/spreadsheetml/2006/main">
  <authors>
    <author>TFoley</author>
  </authors>
  <commentList>
    <comment ref="A1" authorId="0">
      <text>
        <r>
          <rPr>
            <sz val="8"/>
            <color indexed="81"/>
            <rFont val="Tahoma"/>
            <family val="2"/>
          </rPr>
          <t>Hidden text here for screen reader users.</t>
        </r>
        <r>
          <rPr>
            <b/>
            <sz val="8"/>
            <color indexed="81"/>
            <rFont val="Tahoma"/>
            <family val="2"/>
          </rPr>
          <t xml:space="preserve">
</t>
        </r>
      </text>
    </comment>
  </commentList>
</comments>
</file>

<file path=xl/sharedStrings.xml><?xml version="1.0" encoding="utf-8"?>
<sst xmlns="http://schemas.openxmlformats.org/spreadsheetml/2006/main" count="97" uniqueCount="65">
  <si>
    <t xml:space="preserve">City of Ottawa </t>
  </si>
  <si>
    <t>In Thousands ($000)</t>
  </si>
  <si>
    <t>Total Revenue</t>
  </si>
  <si>
    <t>Gross Expenditure</t>
  </si>
  <si>
    <t>Recoveries &amp; Allocations</t>
  </si>
  <si>
    <t>Net Expenditure</t>
  </si>
  <si>
    <t>Net Requirement</t>
  </si>
  <si>
    <t>Net</t>
  </si>
  <si>
    <t>Overtime</t>
  </si>
  <si>
    <t xml:space="preserve">Federal </t>
  </si>
  <si>
    <t xml:space="preserve">Provincial </t>
  </si>
  <si>
    <t xml:space="preserve">Municipal </t>
  </si>
  <si>
    <t>Own Funds</t>
  </si>
  <si>
    <t>Fees and Services</t>
  </si>
  <si>
    <t>Fines</t>
  </si>
  <si>
    <t>Other</t>
  </si>
  <si>
    <t>Material &amp; Services</t>
  </si>
  <si>
    <t>Transfers/Grants/Financial Charges</t>
  </si>
  <si>
    <t>Fleet Costs</t>
  </si>
  <si>
    <t>Program Facility Costs</t>
  </si>
  <si>
    <t>Other Internal Costs</t>
  </si>
  <si>
    <t>Gross Expenditures</t>
  </si>
  <si>
    <t>Expenditures by Program</t>
  </si>
  <si>
    <t>Revenues By Type</t>
  </si>
  <si>
    <t>Expenditures by Type</t>
  </si>
  <si>
    <t>Full Time Equivalents</t>
  </si>
  <si>
    <t>Salaries, Wages &amp; Benefits</t>
  </si>
  <si>
    <t>Gross</t>
  </si>
  <si>
    <t>Checks</t>
  </si>
  <si>
    <t>Full Time Equivalents (FTE's)</t>
  </si>
  <si>
    <t>Revenue</t>
  </si>
  <si>
    <t>Actual</t>
  </si>
  <si>
    <t>Transportation Committee - Operating Resource Requirement Analysis</t>
  </si>
  <si>
    <t>Transportation Committee - Operating Resource Requirement</t>
  </si>
  <si>
    <t xml:space="preserve">
Screen reader users: Table starts on A8. Column Titles are in Row 7, Row titles are in Column A, City of Ottawa, Transportation Committee, Operating Resource Requirement Analysis Summary, numbers are in thousands of dollars.  The data set ends on L47.</t>
  </si>
  <si>
    <t>General Manager's Office</t>
  </si>
  <si>
    <t>Business Services</t>
  </si>
  <si>
    <t>Fleet Services</t>
  </si>
  <si>
    <t>Transportation Planning</t>
  </si>
  <si>
    <t xml:space="preserve">
Screen reader users: This workbook has 2 worksheets, on this sheet the Table starts on A8. Column Titles are in Row 7, Row titles are in Column A, City of Ottawa, Transportation Committee, Operating Resource Requirement Summary, numbers are in Thousands of Dollars.  The data set ends on cell F43.</t>
  </si>
  <si>
    <t>Traffic Services</t>
  </si>
  <si>
    <t>Roads Services</t>
  </si>
  <si>
    <t>Parking Services</t>
  </si>
  <si>
    <t xml:space="preserve">
Provincial Legislated
2016 Adjustments</t>
  </si>
  <si>
    <t>$ Change over 2016 Budget</t>
  </si>
  <si>
    <t xml:space="preserve">
Actual
2015</t>
  </si>
  <si>
    <t xml:space="preserve">
Forecast
2016</t>
  </si>
  <si>
    <t xml:space="preserve">
Budget
2016</t>
  </si>
  <si>
    <t>$ Change over 2017 Budget</t>
  </si>
  <si>
    <t>2016 Baseline</t>
  </si>
  <si>
    <t>2017 Adjustments</t>
  </si>
  <si>
    <t xml:space="preserve">
Forecast
2016 Baseline</t>
  </si>
  <si>
    <t xml:space="preserve">
Budget
2016 Baseline</t>
  </si>
  <si>
    <t>Adj. to Base Budget
2016 Baseline</t>
  </si>
  <si>
    <t xml:space="preserve">
Maintain Services
2017 Adjustments</t>
  </si>
  <si>
    <t xml:space="preserve">
Growth
2017 Adjustments</t>
  </si>
  <si>
    <t xml:space="preserve">
Council Priorities
2017 Adjustments</t>
  </si>
  <si>
    <t>Service Initiatives / Savings
2017 Adjustments</t>
  </si>
  <si>
    <t xml:space="preserve">
User Fees &amp; Revenues
2017 Adjustments</t>
  </si>
  <si>
    <t>Percent of 2016 Net Expenditure Budget</t>
  </si>
  <si>
    <t>Percent of 2016 Revenue Budget</t>
  </si>
  <si>
    <t>Percent of 2016 Net Requirement Budget</t>
  </si>
  <si>
    <t>Percent of 2016 FTE's</t>
  </si>
  <si>
    <t>End of worksheet</t>
  </si>
  <si>
    <t xml:space="preserve">
Adopted
2017</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</si>
</sst>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0.0%"/>
  </numFmts>
  <fonts count="12">
    <font>
      <sz val="10"/>
      <name val="Times New Roman"/>
    </font>
    <font>
      <sz val="10"/>
      <name val="Times New Roman"/>
      <family val="1"/>
    </font>
    <font>
      <sz val="10"/>
      <name val="Times New Roman"/>
      <family val="1"/>
    </font>
    <font>
      <sz val="10"/>
      <name val="Arial"/>
      <family val="2"/>
    </font>
    <font>
      <b/>
      <sz val="12"/>
      <color indexed="56"/>
      <name val="Arial"/>
      <family val="2"/>
    </font>
    <font>
      <sz val="12"/>
      <name val="Arial"/>
      <family val="2"/>
    </font>
    <font>
      <sz val="12"/>
      <color indexed="9"/>
      <name val="Arial"/>
      <family val="2"/>
    </font>
    <font>
      <b/>
      <sz val="12"/>
      <color indexed="9"/>
      <name val="Arial"/>
      <family val="2"/>
    </font>
    <font>
      <b/>
      <sz val="12"/>
      <name val="Arial"/>
      <family val="2"/>
    </font>
    <font>
      <sz val="8"/>
      <name val="Arial"/>
      <family val="2"/>
    </font>
    <font>
      <b/>
      <sz val="8"/>
      <color indexed="81"/>
      <name val="Tahoma"/>
      <family val="2"/>
    </font>
    <font>
      <sz val="8"/>
      <color indexed="81"/>
      <name val="Tahoma"/>
      <family val="2"/>
    </font>
  </fonts>
  <fills count="10">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rgb="FF565656"/>
        <bgColor indexed="64"/>
      </patternFill>
    </fill>
    <fill>
      <patternFill patternType="solid">
        <fgColor rgb="FF065196"/>
        <bgColor indexed="64"/>
      </patternFill>
    </fill>
  </fills>
  <borders count="117">
    <border>
      <left/>
      <right/>
      <top/>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hair">
        <color indexed="64"/>
      </top>
      <bottom style="hair">
        <color indexed="64"/>
      </bottom>
      <diagonal/>
    </border>
    <border>
      <left style="thick">
        <color indexed="64"/>
      </left>
      <right style="thick">
        <color indexed="64"/>
      </right>
      <top style="medium">
        <color indexed="64"/>
      </top>
      <bottom style="thin">
        <color indexed="64"/>
      </bottom>
      <diagonal/>
    </border>
    <border>
      <left style="thin">
        <color indexed="64"/>
      </left>
      <right/>
      <top/>
      <bottom style="hair">
        <color indexed="64"/>
      </bottom>
      <diagonal/>
    </border>
    <border>
      <left/>
      <right/>
      <top style="thin">
        <color indexed="64"/>
      </top>
      <bottom style="hair">
        <color indexed="64"/>
      </bottom>
      <diagonal/>
    </border>
    <border>
      <left/>
      <right/>
      <top/>
      <bottom style="hair">
        <color indexed="64"/>
      </bottom>
      <diagonal/>
    </border>
    <border>
      <left/>
      <right/>
      <top style="thin">
        <color indexed="64"/>
      </top>
      <bottom style="double">
        <color indexed="64"/>
      </bottom>
      <diagonal/>
    </border>
    <border>
      <left style="thin">
        <color indexed="64"/>
      </left>
      <right/>
      <top style="hair">
        <color indexed="64"/>
      </top>
      <bottom style="hair">
        <color indexed="64"/>
      </bottom>
      <diagonal/>
    </border>
    <border>
      <left/>
      <right/>
      <top style="thin">
        <color indexed="64"/>
      </top>
      <bottom style="medium">
        <color indexed="64"/>
      </bottom>
      <diagonal/>
    </border>
    <border>
      <left/>
      <right/>
      <top/>
      <bottom style="double">
        <color indexed="64"/>
      </bottom>
      <diagonal/>
    </border>
    <border>
      <left/>
      <right/>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bottom style="medium">
        <color indexed="64"/>
      </bottom>
      <diagonal/>
    </border>
    <border>
      <left/>
      <right style="thick">
        <color indexed="64"/>
      </right>
      <top/>
      <bottom style="medium">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hair">
        <color indexed="64"/>
      </bottom>
      <diagonal/>
    </border>
    <border>
      <left/>
      <right style="thick">
        <color indexed="64"/>
      </right>
      <top/>
      <bottom style="hair">
        <color indexed="64"/>
      </bottom>
      <diagonal/>
    </border>
    <border>
      <left/>
      <right style="thick">
        <color indexed="64"/>
      </right>
      <top/>
      <bottom/>
      <diagonal/>
    </border>
    <border>
      <left style="thick">
        <color indexed="64"/>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style="thick">
        <color indexed="64"/>
      </right>
      <top/>
      <bottom style="hair">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style="thin">
        <color indexed="64"/>
      </bottom>
      <diagonal/>
    </border>
    <border>
      <left/>
      <right style="thick">
        <color indexed="64"/>
      </right>
      <top style="double">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ck">
        <color indexed="64"/>
      </right>
      <top/>
      <bottom style="medium">
        <color indexed="64"/>
      </bottom>
      <diagonal/>
    </border>
    <border>
      <left style="thick">
        <color indexed="64"/>
      </left>
      <right style="thick">
        <color indexed="64"/>
      </right>
      <top/>
      <bottom/>
      <diagonal/>
    </border>
    <border>
      <left style="thick">
        <color indexed="64"/>
      </left>
      <right style="thick">
        <color indexed="64"/>
      </right>
      <top/>
      <bottom style="hair">
        <color indexed="64"/>
      </bottom>
      <diagonal/>
    </border>
    <border>
      <left style="thick">
        <color indexed="64"/>
      </left>
      <right style="thick">
        <color indexed="64"/>
      </right>
      <top style="thin">
        <color indexed="64"/>
      </top>
      <bottom style="hair">
        <color indexed="64"/>
      </bottom>
      <diagonal/>
    </border>
    <border>
      <left style="thick">
        <color indexed="64"/>
      </left>
      <right style="thick">
        <color indexed="64"/>
      </right>
      <top style="thin">
        <color indexed="64"/>
      </top>
      <bottom style="double">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thin">
        <color indexed="64"/>
      </top>
      <bottom style="medium">
        <color indexed="64"/>
      </bottom>
      <diagonal/>
    </border>
    <border>
      <left style="thick">
        <color indexed="64"/>
      </left>
      <right style="thick">
        <color indexed="64"/>
      </right>
      <top/>
      <bottom style="double">
        <color indexed="64"/>
      </bottom>
      <diagonal/>
    </border>
    <border>
      <left style="thick">
        <color indexed="64"/>
      </left>
      <right style="thick">
        <color indexed="64"/>
      </right>
      <top style="double">
        <color indexed="64"/>
      </top>
      <bottom style="thin">
        <color indexed="64"/>
      </bottom>
      <diagonal/>
    </border>
    <border>
      <left style="thick">
        <color indexed="64"/>
      </left>
      <right style="thick">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s>
  <cellStyleXfs count="6">
    <xf numFmtId="0" fontId="0"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9" fontId="1" fillId="0" borderId="0" applyFont="0" applyFill="0" applyBorder="0" applyAlignment="0" applyProtection="0"/>
    <xf numFmtId="43" fontId="3" fillId="0" borderId="0" applyFont="0" applyFill="0" applyBorder="0" applyAlignment="0" applyProtection="0"/>
  </cellStyleXfs>
  <cellXfs count="258">
    <xf numFmtId="0" fontId="0" fillId="0" borderId="0" xfId="0"/>
    <xf numFmtId="0" fontId="4" fillId="2" borderId="0" xfId="0" applyFont="1" applyFill="1" applyBorder="1" applyAlignment="1"/>
    <xf numFmtId="0" fontId="5" fillId="2" borderId="0" xfId="0" applyFont="1" applyFill="1"/>
    <xf numFmtId="0" fontId="5" fillId="0" borderId="0" xfId="0" applyFont="1"/>
    <xf numFmtId="0" fontId="4" fillId="2" borderId="0" xfId="0" applyFont="1" applyFill="1" applyAlignment="1"/>
    <xf numFmtId="0" fontId="5" fillId="2" borderId="0" xfId="0" applyFont="1" applyFill="1" applyBorder="1"/>
    <xf numFmtId="41" fontId="8" fillId="2" borderId="7" xfId="0" applyNumberFormat="1" applyFont="1" applyFill="1" applyBorder="1"/>
    <xf numFmtId="43" fontId="8" fillId="2" borderId="15" xfId="0" applyNumberFormat="1" applyFont="1" applyFill="1" applyBorder="1"/>
    <xf numFmtId="43" fontId="8" fillId="2" borderId="16" xfId="0" applyNumberFormat="1" applyFont="1" applyFill="1" applyBorder="1"/>
    <xf numFmtId="0" fontId="8" fillId="0" borderId="0" xfId="0" applyFont="1"/>
    <xf numFmtId="0" fontId="8" fillId="0" borderId="0" xfId="0" applyFont="1" applyAlignment="1">
      <alignment horizontal="center"/>
    </xf>
    <xf numFmtId="0" fontId="5" fillId="6" borderId="0" xfId="0" applyFont="1" applyFill="1"/>
    <xf numFmtId="41" fontId="8" fillId="2" borderId="37" xfId="0" applyNumberFormat="1" applyFont="1" applyFill="1" applyBorder="1"/>
    <xf numFmtId="41" fontId="8" fillId="4" borderId="7" xfId="0" applyNumberFormat="1" applyFont="1" applyFill="1" applyBorder="1"/>
    <xf numFmtId="0" fontId="9" fillId="0" borderId="0" xfId="0" applyFont="1" applyAlignment="1">
      <alignment horizontal="center"/>
    </xf>
    <xf numFmtId="0" fontId="5" fillId="2" borderId="53" xfId="0" applyFont="1" applyFill="1" applyBorder="1" applyAlignment="1">
      <alignment horizontal="left" indent="1"/>
    </xf>
    <xf numFmtId="0" fontId="5" fillId="2" borderId="54" xfId="0" applyFont="1" applyFill="1" applyBorder="1" applyAlignment="1">
      <alignment horizontal="left" wrapText="1" indent="1"/>
    </xf>
    <xf numFmtId="0" fontId="5" fillId="2" borderId="54" xfId="0" applyFont="1" applyFill="1" applyBorder="1" applyAlignment="1">
      <alignment horizontal="left" indent="1"/>
    </xf>
    <xf numFmtId="0" fontId="8" fillId="2" borderId="55" xfId="0" applyFont="1" applyFill="1" applyBorder="1" applyAlignment="1">
      <alignment horizontal="left" indent="1"/>
    </xf>
    <xf numFmtId="0" fontId="5" fillId="2" borderId="56" xfId="0" applyFont="1" applyFill="1" applyBorder="1" applyAlignment="1">
      <alignment horizontal="left" indent="1"/>
    </xf>
    <xf numFmtId="0" fontId="5" fillId="2" borderId="55" xfId="0" applyFont="1" applyFill="1" applyBorder="1" applyAlignment="1">
      <alignment horizontal="left" indent="1"/>
    </xf>
    <xf numFmtId="0" fontId="8" fillId="2" borderId="57" xfId="0" applyFont="1" applyFill="1" applyBorder="1" applyAlignment="1">
      <alignment horizontal="left" indent="1"/>
    </xf>
    <xf numFmtId="0" fontId="5" fillId="2" borderId="58" xfId="0" applyFont="1" applyFill="1" applyBorder="1" applyAlignment="1">
      <alignment horizontal="left" indent="1"/>
    </xf>
    <xf numFmtId="0" fontId="8" fillId="2" borderId="6" xfId="0" applyFont="1" applyFill="1" applyBorder="1"/>
    <xf numFmtId="0" fontId="8" fillId="2" borderId="60" xfId="0" applyFont="1" applyFill="1" applyBorder="1" applyAlignment="1">
      <alignment horizontal="left" indent="1"/>
    </xf>
    <xf numFmtId="3" fontId="5" fillId="2" borderId="42" xfId="0" applyNumberFormat="1" applyFont="1" applyFill="1" applyBorder="1"/>
    <xf numFmtId="3" fontId="5" fillId="2" borderId="21" xfId="0" applyNumberFormat="1" applyFont="1" applyFill="1" applyBorder="1"/>
    <xf numFmtId="3" fontId="5" fillId="4" borderId="42" xfId="0" applyNumberFormat="1" applyFont="1" applyFill="1" applyBorder="1"/>
    <xf numFmtId="3" fontId="5" fillId="2" borderId="43" xfId="0" applyNumberFormat="1" applyFont="1" applyFill="1" applyBorder="1"/>
    <xf numFmtId="3" fontId="5" fillId="2" borderId="44" xfId="0" applyNumberFormat="1" applyFont="1" applyFill="1" applyBorder="1"/>
    <xf numFmtId="3" fontId="5" fillId="4" borderId="43" xfId="0" applyNumberFormat="1" applyFont="1" applyFill="1" applyBorder="1"/>
    <xf numFmtId="3" fontId="8" fillId="2" borderId="45" xfId="0" applyNumberFormat="1" applyFont="1" applyFill="1" applyBorder="1"/>
    <xf numFmtId="3" fontId="8" fillId="2" borderId="23" xfId="0" applyNumberFormat="1" applyFont="1" applyFill="1" applyBorder="1"/>
    <xf numFmtId="3" fontId="8" fillId="4" borderId="45" xfId="0" applyNumberFormat="1" applyFont="1" applyFill="1" applyBorder="1"/>
    <xf numFmtId="3" fontId="8" fillId="2" borderId="47" xfId="0" applyNumberFormat="1" applyFont="1" applyFill="1" applyBorder="1"/>
    <xf numFmtId="3" fontId="8" fillId="2" borderId="10" xfId="0" applyNumberFormat="1" applyFont="1" applyFill="1" applyBorder="1"/>
    <xf numFmtId="3" fontId="8" fillId="4" borderId="47" xfId="0" applyNumberFormat="1" applyFont="1" applyFill="1" applyBorder="1"/>
    <xf numFmtId="3" fontId="8" fillId="2" borderId="7" xfId="0" applyNumberFormat="1" applyFont="1" applyFill="1" applyBorder="1"/>
    <xf numFmtId="3" fontId="8" fillId="2" borderId="8" xfId="0" applyNumberFormat="1" applyFont="1" applyFill="1" applyBorder="1"/>
    <xf numFmtId="3" fontId="8" fillId="4" borderId="7" xfId="0" applyNumberFormat="1" applyFont="1" applyFill="1" applyBorder="1"/>
    <xf numFmtId="3" fontId="5" fillId="2" borderId="48" xfId="0" applyNumberFormat="1" applyFont="1" applyFill="1" applyBorder="1"/>
    <xf numFmtId="3" fontId="5" fillId="2" borderId="46" xfId="0" applyNumberFormat="1" applyFont="1" applyFill="1" applyBorder="1"/>
    <xf numFmtId="3" fontId="5" fillId="4" borderId="48" xfId="0" applyNumberFormat="1" applyFont="1" applyFill="1" applyBorder="1"/>
    <xf numFmtId="3" fontId="8" fillId="2" borderId="3" xfId="0" applyNumberFormat="1" applyFont="1" applyFill="1" applyBorder="1"/>
    <xf numFmtId="3" fontId="8" fillId="2" borderId="4" xfId="0" applyNumberFormat="1" applyFont="1" applyFill="1" applyBorder="1"/>
    <xf numFmtId="3" fontId="8" fillId="4" borderId="3" xfId="0" applyNumberFormat="1" applyFont="1" applyFill="1" applyBorder="1"/>
    <xf numFmtId="4" fontId="8" fillId="2" borderId="15" xfId="0" applyNumberFormat="1" applyFont="1" applyFill="1" applyBorder="1"/>
    <xf numFmtId="4" fontId="8" fillId="4" borderId="15" xfId="0" applyNumberFormat="1" applyFont="1" applyFill="1" applyBorder="1"/>
    <xf numFmtId="3" fontId="8" fillId="2" borderId="50" xfId="0" applyNumberFormat="1" applyFont="1" applyFill="1" applyBorder="1"/>
    <xf numFmtId="3" fontId="8" fillId="2" borderId="35" xfId="0" applyNumberFormat="1" applyFont="1" applyFill="1" applyBorder="1"/>
    <xf numFmtId="3" fontId="8" fillId="4" borderId="50" xfId="0" applyNumberFormat="1" applyFont="1" applyFill="1" applyBorder="1"/>
    <xf numFmtId="0" fontId="8" fillId="3" borderId="12" xfId="0" applyFont="1" applyFill="1" applyBorder="1" applyAlignment="1">
      <alignment horizontal="center" vertical="center"/>
    </xf>
    <xf numFmtId="0" fontId="5" fillId="6" borderId="0" xfId="0" applyFont="1" applyFill="1" applyBorder="1"/>
    <xf numFmtId="0" fontId="5" fillId="0" borderId="0" xfId="0" applyFont="1" applyAlignment="1"/>
    <xf numFmtId="41" fontId="5" fillId="2" borderId="7" xfId="0" applyNumberFormat="1" applyFont="1" applyFill="1" applyBorder="1" applyAlignment="1" applyProtection="1">
      <alignment horizontal="right"/>
      <protection locked="0"/>
    </xf>
    <xf numFmtId="41" fontId="5" fillId="2" borderId="7" xfId="0" applyNumberFormat="1" applyFont="1" applyFill="1" applyBorder="1" applyAlignment="1" applyProtection="1">
      <alignment horizontal="right"/>
    </xf>
    <xf numFmtId="41" fontId="5" fillId="2" borderId="8" xfId="0" applyNumberFormat="1" applyFont="1" applyFill="1" applyBorder="1" applyAlignment="1" applyProtection="1">
      <alignment horizontal="right"/>
      <protection locked="0"/>
    </xf>
    <xf numFmtId="41" fontId="5" fillId="2" borderId="0" xfId="0" applyNumberFormat="1" applyFont="1" applyFill="1" applyBorder="1" applyAlignment="1" applyProtection="1">
      <alignment horizontal="right"/>
      <protection locked="0"/>
    </xf>
    <xf numFmtId="41" fontId="5" fillId="2" borderId="8" xfId="0" applyNumberFormat="1" applyFont="1" applyFill="1" applyBorder="1" applyAlignment="1">
      <alignment horizontal="right"/>
    </xf>
    <xf numFmtId="41" fontId="5" fillId="0" borderId="0" xfId="0" applyNumberFormat="1" applyFont="1"/>
    <xf numFmtId="0" fontId="8" fillId="2" borderId="6" xfId="0" applyFont="1" applyFill="1" applyBorder="1" applyProtection="1">
      <protection locked="0"/>
    </xf>
    <xf numFmtId="165" fontId="8" fillId="5" borderId="16" xfId="4" applyNumberFormat="1" applyFont="1" applyFill="1" applyBorder="1" applyAlignment="1" applyProtection="1">
      <alignment horizontal="right"/>
      <protection locked="0"/>
    </xf>
    <xf numFmtId="41" fontId="8" fillId="2" borderId="7" xfId="0" applyNumberFormat="1" applyFont="1" applyFill="1" applyBorder="1" applyAlignment="1" applyProtection="1">
      <alignment horizontal="right"/>
      <protection locked="0"/>
    </xf>
    <xf numFmtId="41" fontId="8" fillId="2" borderId="8" xfId="0" applyNumberFormat="1" applyFont="1" applyFill="1" applyBorder="1" applyAlignment="1" applyProtection="1">
      <alignment horizontal="right"/>
      <protection locked="0"/>
    </xf>
    <xf numFmtId="43" fontId="5" fillId="2" borderId="0" xfId="0" applyNumberFormat="1" applyFont="1" applyFill="1" applyBorder="1" applyAlignment="1">
      <alignment horizontal="right"/>
    </xf>
    <xf numFmtId="43" fontId="5" fillId="4" borderId="0" xfId="0" applyNumberFormat="1" applyFont="1" applyFill="1" applyBorder="1" applyAlignment="1">
      <alignment horizontal="right"/>
    </xf>
    <xf numFmtId="165" fontId="5" fillId="5" borderId="0" xfId="0" applyNumberFormat="1" applyFont="1" applyFill="1" applyBorder="1" applyAlignment="1">
      <alignment horizontal="right"/>
    </xf>
    <xf numFmtId="0" fontId="5" fillId="0" borderId="0" xfId="0" applyFont="1" applyBorder="1"/>
    <xf numFmtId="0" fontId="9" fillId="5" borderId="0" xfId="0" applyFont="1" applyFill="1" applyBorder="1" applyAlignment="1">
      <alignment horizontal="left"/>
    </xf>
    <xf numFmtId="41" fontId="9" fillId="0" borderId="0" xfId="0" applyNumberFormat="1" applyFont="1" applyBorder="1" applyAlignment="1">
      <alignment horizontal="left"/>
    </xf>
    <xf numFmtId="0" fontId="9" fillId="0" borderId="0" xfId="0" applyFont="1"/>
    <xf numFmtId="0" fontId="8" fillId="2" borderId="59" xfId="0" applyFont="1" applyFill="1" applyBorder="1" applyAlignment="1">
      <alignment horizontal="left"/>
    </xf>
    <xf numFmtId="0" fontId="8" fillId="2" borderId="34" xfId="0" applyFont="1" applyFill="1" applyBorder="1" applyAlignment="1">
      <alignment horizontal="left"/>
    </xf>
    <xf numFmtId="0" fontId="8" fillId="2" borderId="31" xfId="0" applyFont="1" applyFill="1" applyBorder="1" applyAlignment="1">
      <alignment horizontal="left"/>
    </xf>
    <xf numFmtId="3" fontId="5" fillId="2" borderId="42" xfId="0" applyNumberFormat="1" applyFont="1" applyFill="1" applyBorder="1" applyAlignment="1" applyProtection="1">
      <alignment horizontal="right"/>
      <protection locked="0"/>
    </xf>
    <xf numFmtId="3" fontId="5" fillId="2" borderId="42" xfId="0" applyNumberFormat="1" applyFont="1" applyFill="1" applyBorder="1" applyAlignment="1" applyProtection="1">
      <alignment horizontal="right"/>
    </xf>
    <xf numFmtId="3" fontId="5" fillId="2" borderId="21" xfId="0" applyNumberFormat="1" applyFont="1" applyFill="1" applyBorder="1" applyAlignment="1" applyProtection="1">
      <alignment horizontal="right"/>
      <protection locked="0"/>
    </xf>
    <xf numFmtId="3" fontId="5" fillId="2" borderId="7" xfId="0" applyNumberFormat="1" applyFont="1" applyFill="1" applyBorder="1" applyAlignment="1" applyProtection="1">
      <alignment horizontal="right"/>
      <protection locked="0"/>
    </xf>
    <xf numFmtId="3" fontId="5" fillId="2" borderId="7" xfId="0" applyNumberFormat="1" applyFont="1" applyFill="1" applyBorder="1" applyAlignment="1" applyProtection="1">
      <alignment horizontal="right"/>
    </xf>
    <xf numFmtId="3" fontId="5" fillId="2" borderId="8" xfId="0" applyNumberFormat="1" applyFont="1" applyFill="1" applyBorder="1" applyAlignment="1" applyProtection="1">
      <alignment horizontal="right"/>
      <protection locked="0"/>
    </xf>
    <xf numFmtId="3" fontId="8" fillId="2" borderId="45" xfId="0" applyNumberFormat="1" applyFont="1" applyFill="1" applyBorder="1" applyAlignment="1" applyProtection="1">
      <alignment horizontal="right"/>
      <protection locked="0"/>
    </xf>
    <xf numFmtId="3" fontId="8" fillId="2" borderId="45" xfId="0" applyNumberFormat="1" applyFont="1" applyFill="1" applyBorder="1" applyAlignment="1" applyProtection="1">
      <alignment horizontal="right"/>
    </xf>
    <xf numFmtId="3" fontId="8" fillId="2" borderId="23" xfId="0" applyNumberFormat="1" applyFont="1" applyFill="1" applyBorder="1" applyAlignment="1" applyProtection="1">
      <alignment horizontal="right"/>
      <protection locked="0"/>
    </xf>
    <xf numFmtId="3" fontId="8" fillId="2" borderId="47" xfId="0" applyNumberFormat="1" applyFont="1" applyFill="1" applyBorder="1" applyAlignment="1" applyProtection="1">
      <alignment horizontal="right"/>
      <protection locked="0"/>
    </xf>
    <xf numFmtId="3" fontId="8" fillId="2" borderId="47" xfId="0" applyNumberFormat="1" applyFont="1" applyFill="1" applyBorder="1" applyAlignment="1" applyProtection="1">
      <alignment horizontal="right"/>
    </xf>
    <xf numFmtId="3" fontId="8" fillId="2" borderId="10" xfId="0" applyNumberFormat="1" applyFont="1" applyFill="1" applyBorder="1" applyAlignment="1" applyProtection="1">
      <alignment horizontal="right"/>
      <protection locked="0"/>
    </xf>
    <xf numFmtId="3" fontId="5" fillId="2" borderId="0" xfId="0" applyNumberFormat="1" applyFont="1" applyFill="1" applyBorder="1" applyAlignment="1" applyProtection="1">
      <alignment horizontal="right"/>
      <protection locked="0"/>
    </xf>
    <xf numFmtId="3" fontId="5" fillId="2" borderId="43" xfId="0" applyNumberFormat="1" applyFont="1" applyFill="1" applyBorder="1" applyAlignment="1" applyProtection="1">
      <alignment horizontal="right"/>
      <protection locked="0"/>
    </xf>
    <xf numFmtId="3" fontId="5" fillId="2" borderId="43" xfId="0" applyNumberFormat="1" applyFont="1" applyFill="1" applyBorder="1" applyAlignment="1" applyProtection="1">
      <alignment horizontal="right"/>
    </xf>
    <xf numFmtId="3" fontId="5" fillId="2" borderId="44" xfId="0" applyNumberFormat="1" applyFont="1" applyFill="1" applyBorder="1" applyAlignment="1" applyProtection="1">
      <alignment horizontal="right"/>
      <protection locked="0"/>
    </xf>
    <xf numFmtId="3" fontId="5" fillId="0" borderId="44" xfId="0" applyNumberFormat="1" applyFont="1" applyFill="1" applyBorder="1" applyAlignment="1" applyProtection="1">
      <alignment horizontal="right"/>
      <protection locked="0"/>
    </xf>
    <xf numFmtId="3" fontId="5" fillId="2" borderId="39" xfId="0" applyNumberFormat="1" applyFont="1" applyFill="1" applyBorder="1" applyAlignment="1" applyProtection="1">
      <alignment horizontal="right"/>
      <protection locked="0"/>
    </xf>
    <xf numFmtId="3" fontId="8" fillId="2" borderId="3" xfId="0" applyNumberFormat="1" applyFont="1" applyFill="1" applyBorder="1" applyAlignment="1" applyProtection="1">
      <alignment horizontal="right"/>
      <protection locked="0"/>
    </xf>
    <xf numFmtId="3" fontId="8" fillId="2" borderId="3" xfId="0" applyNumberFormat="1" applyFont="1" applyFill="1" applyBorder="1" applyAlignment="1" applyProtection="1">
      <alignment horizontal="right"/>
    </xf>
    <xf numFmtId="3" fontId="8" fillId="2" borderId="4" xfId="0" applyNumberFormat="1" applyFont="1" applyFill="1" applyBorder="1" applyAlignment="1" applyProtection="1">
      <alignment horizontal="right"/>
      <protection locked="0"/>
    </xf>
    <xf numFmtId="0" fontId="8" fillId="3" borderId="63" xfId="0" applyFont="1" applyFill="1" applyBorder="1" applyAlignment="1">
      <alignment horizontal="center" vertical="center" wrapText="1"/>
    </xf>
    <xf numFmtId="0" fontId="8" fillId="2" borderId="34" xfId="0" applyFont="1" applyFill="1" applyBorder="1" applyProtection="1">
      <protection locked="0"/>
    </xf>
    <xf numFmtId="3" fontId="8" fillId="2" borderId="50" xfId="0" applyNumberFormat="1" applyFont="1" applyFill="1" applyBorder="1" applyAlignment="1" applyProtection="1">
      <alignment horizontal="right"/>
      <protection locked="0"/>
    </xf>
    <xf numFmtId="3" fontId="8" fillId="2" borderId="50" xfId="0" applyNumberFormat="1" applyFont="1" applyFill="1" applyBorder="1" applyAlignment="1" applyProtection="1">
      <alignment horizontal="right"/>
    </xf>
    <xf numFmtId="3" fontId="8" fillId="2" borderId="35" xfId="0" applyNumberFormat="1" applyFont="1" applyFill="1" applyBorder="1" applyAlignment="1" applyProtection="1">
      <alignment horizontal="right"/>
      <protection locked="0"/>
    </xf>
    <xf numFmtId="165" fontId="8" fillId="5" borderId="32" xfId="4" applyNumberFormat="1" applyFont="1" applyFill="1" applyBorder="1" applyAlignment="1" applyProtection="1">
      <alignment horizontal="right"/>
      <protection locked="0"/>
    </xf>
    <xf numFmtId="165" fontId="8" fillId="5" borderId="65" xfId="4" applyNumberFormat="1" applyFont="1" applyFill="1" applyBorder="1" applyAlignment="1" applyProtection="1">
      <alignment horizontal="right"/>
      <protection locked="0"/>
    </xf>
    <xf numFmtId="165" fontId="8" fillId="5" borderId="27" xfId="4" applyNumberFormat="1" applyFont="1" applyFill="1" applyBorder="1" applyAlignment="1" applyProtection="1">
      <alignment horizontal="right"/>
      <protection locked="0"/>
    </xf>
    <xf numFmtId="0" fontId="8" fillId="2" borderId="60" xfId="0" applyFont="1" applyFill="1" applyBorder="1" applyProtection="1">
      <protection locked="0"/>
    </xf>
    <xf numFmtId="4" fontId="5" fillId="2" borderId="3" xfId="0" applyNumberFormat="1" applyFont="1" applyFill="1" applyBorder="1" applyAlignment="1" applyProtection="1">
      <alignment horizontal="right"/>
      <protection locked="0"/>
    </xf>
    <xf numFmtId="4" fontId="5" fillId="2" borderId="3" xfId="0" applyNumberFormat="1" applyFont="1" applyFill="1" applyBorder="1" applyAlignment="1" applyProtection="1">
      <alignment horizontal="right"/>
    </xf>
    <xf numFmtId="0" fontId="5" fillId="2" borderId="53" xfId="0" applyFont="1" applyFill="1" applyBorder="1" applyAlignment="1" applyProtection="1">
      <alignment horizontal="left" indent="1"/>
      <protection locked="0"/>
    </xf>
    <xf numFmtId="0" fontId="5" fillId="2" borderId="53" xfId="0" applyFont="1" applyFill="1" applyBorder="1" applyAlignment="1" applyProtection="1">
      <alignment horizontal="left" wrapText="1" indent="1"/>
      <protection locked="0"/>
    </xf>
    <xf numFmtId="0" fontId="5" fillId="2" borderId="29" xfId="0" applyFont="1" applyFill="1" applyBorder="1" applyAlignment="1" applyProtection="1">
      <alignment horizontal="left" indent="1"/>
      <protection locked="0"/>
    </xf>
    <xf numFmtId="0" fontId="8" fillId="2" borderId="38" xfId="0" applyFont="1" applyFill="1" applyBorder="1" applyAlignment="1" applyProtection="1">
      <alignment horizontal="left" indent="1"/>
      <protection locked="0"/>
    </xf>
    <xf numFmtId="0" fontId="5" fillId="2" borderId="67" xfId="0" applyFont="1" applyFill="1" applyBorder="1" applyAlignment="1" applyProtection="1">
      <alignment horizontal="left" indent="1"/>
      <protection locked="0"/>
    </xf>
    <xf numFmtId="0" fontId="5" fillId="2" borderId="56" xfId="0" applyFont="1" applyFill="1" applyBorder="1" applyAlignment="1" applyProtection="1">
      <alignment horizontal="left" indent="1"/>
      <protection locked="0"/>
    </xf>
    <xf numFmtId="0" fontId="8" fillId="2" borderId="62" xfId="0" applyFont="1" applyFill="1" applyBorder="1" applyProtection="1">
      <protection locked="0"/>
    </xf>
    <xf numFmtId="0" fontId="5" fillId="2" borderId="54" xfId="0" applyFont="1" applyFill="1" applyBorder="1" applyAlignment="1" applyProtection="1">
      <alignment horizontal="left" indent="1"/>
      <protection locked="0"/>
    </xf>
    <xf numFmtId="0" fontId="8" fillId="2" borderId="57" xfId="0" applyFont="1" applyFill="1" applyBorder="1" applyAlignment="1" applyProtection="1">
      <alignment horizontal="left" indent="1"/>
      <protection locked="0"/>
    </xf>
    <xf numFmtId="0" fontId="8" fillId="2" borderId="31" xfId="0" applyFont="1" applyFill="1" applyBorder="1" applyAlignment="1" applyProtection="1">
      <alignment horizontal="left" indent="1"/>
      <protection locked="0"/>
    </xf>
    <xf numFmtId="0" fontId="8" fillId="2" borderId="52" xfId="0" applyFont="1" applyFill="1" applyBorder="1" applyAlignment="1" applyProtection="1">
      <alignment horizontal="left" indent="1"/>
      <protection locked="0"/>
    </xf>
    <xf numFmtId="0" fontId="8" fillId="2" borderId="26" xfId="0" applyFont="1" applyFill="1" applyBorder="1"/>
    <xf numFmtId="3" fontId="5" fillId="0" borderId="22" xfId="0" applyNumberFormat="1" applyFont="1" applyFill="1" applyBorder="1"/>
    <xf numFmtId="3" fontId="5" fillId="0" borderId="22" xfId="1" applyNumberFormat="1" applyFont="1" applyFill="1" applyBorder="1"/>
    <xf numFmtId="3" fontId="5" fillId="0" borderId="9" xfId="1" applyNumberFormat="1" applyFont="1" applyFill="1" applyBorder="1"/>
    <xf numFmtId="3" fontId="8" fillId="0" borderId="24" xfId="1" applyNumberFormat="1" applyFont="1" applyFill="1" applyBorder="1"/>
    <xf numFmtId="3" fontId="5" fillId="0" borderId="25" xfId="1" applyNumberFormat="1" applyFont="1" applyFill="1" applyBorder="1"/>
    <xf numFmtId="3" fontId="8" fillId="0" borderId="61" xfId="1" applyNumberFormat="1" applyFont="1" applyFill="1" applyBorder="1"/>
    <xf numFmtId="3" fontId="5" fillId="0" borderId="49" xfId="1" applyNumberFormat="1" applyFont="1" applyFill="1" applyBorder="1"/>
    <xf numFmtId="3" fontId="8" fillId="0" borderId="19" xfId="1" applyNumberFormat="1" applyFont="1" applyFill="1" applyBorder="1"/>
    <xf numFmtId="3" fontId="8" fillId="0" borderId="51" xfId="1" applyNumberFormat="1" applyFont="1" applyFill="1" applyBorder="1"/>
    <xf numFmtId="4" fontId="8" fillId="0" borderId="30" xfId="1" applyNumberFormat="1" applyFont="1" applyFill="1" applyBorder="1"/>
    <xf numFmtId="3" fontId="5" fillId="0" borderId="22" xfId="0" applyNumberFormat="1" applyFont="1" applyFill="1" applyBorder="1" applyAlignment="1">
      <alignment horizontal="right"/>
    </xf>
    <xf numFmtId="3" fontId="5" fillId="0" borderId="22" xfId="1" applyNumberFormat="1" applyFont="1" applyFill="1" applyBorder="1" applyAlignment="1">
      <alignment horizontal="right"/>
    </xf>
    <xf numFmtId="3" fontId="5" fillId="0" borderId="9" xfId="1" applyNumberFormat="1" applyFont="1" applyFill="1" applyBorder="1" applyAlignment="1">
      <alignment horizontal="right"/>
    </xf>
    <xf numFmtId="3" fontId="8" fillId="0" borderId="24" xfId="1" applyNumberFormat="1" applyFont="1" applyFill="1" applyBorder="1" applyAlignment="1">
      <alignment horizontal="right"/>
    </xf>
    <xf numFmtId="3" fontId="8" fillId="0" borderId="61" xfId="1" applyNumberFormat="1" applyFont="1" applyFill="1" applyBorder="1" applyAlignment="1">
      <alignment horizontal="right"/>
    </xf>
    <xf numFmtId="3" fontId="5" fillId="0" borderId="25" xfId="1" applyNumberFormat="1" applyFont="1" applyFill="1" applyBorder="1" applyAlignment="1">
      <alignment horizontal="right"/>
    </xf>
    <xf numFmtId="3" fontId="8" fillId="0" borderId="19" xfId="1" applyNumberFormat="1" applyFont="1" applyFill="1" applyBorder="1" applyAlignment="1">
      <alignment horizontal="right"/>
    </xf>
    <xf numFmtId="164" fontId="8" fillId="0" borderId="1" xfId="1" applyNumberFormat="1" applyFont="1" applyFill="1" applyBorder="1" applyAlignment="1">
      <alignment horizontal="right"/>
    </xf>
    <xf numFmtId="164" fontId="8" fillId="0" borderId="17" xfId="1" applyNumberFormat="1" applyFont="1" applyFill="1" applyBorder="1" applyAlignment="1">
      <alignment horizontal="right"/>
    </xf>
    <xf numFmtId="3" fontId="8" fillId="0" borderId="51" xfId="1" applyNumberFormat="1" applyFont="1" applyFill="1" applyBorder="1" applyAlignment="1">
      <alignment horizontal="right"/>
    </xf>
    <xf numFmtId="164" fontId="8" fillId="0" borderId="66" xfId="1" applyNumberFormat="1" applyFont="1" applyFill="1" applyBorder="1" applyAlignment="1">
      <alignment horizontal="right"/>
    </xf>
    <xf numFmtId="4" fontId="8" fillId="0" borderId="19" xfId="1" applyNumberFormat="1" applyFont="1" applyFill="1" applyBorder="1" applyAlignment="1">
      <alignment horizontal="right"/>
    </xf>
    <xf numFmtId="3" fontId="5" fillId="2" borderId="69" xfId="0" applyNumberFormat="1" applyFont="1" applyFill="1" applyBorder="1" applyAlignment="1" applyProtection="1">
      <alignment horizontal="right"/>
      <protection locked="0"/>
    </xf>
    <xf numFmtId="3" fontId="8" fillId="2" borderId="70" xfId="0" applyNumberFormat="1" applyFont="1" applyFill="1" applyBorder="1" applyAlignment="1" applyProtection="1">
      <alignment horizontal="right"/>
      <protection locked="0"/>
    </xf>
    <xf numFmtId="3" fontId="5" fillId="2" borderId="71" xfId="0" applyNumberFormat="1" applyFont="1" applyFill="1" applyBorder="1" applyAlignment="1" applyProtection="1">
      <alignment horizontal="right"/>
      <protection locked="0"/>
    </xf>
    <xf numFmtId="3" fontId="8" fillId="2" borderId="72" xfId="0" applyNumberFormat="1" applyFont="1" applyFill="1" applyBorder="1" applyAlignment="1" applyProtection="1">
      <alignment horizontal="right"/>
      <protection locked="0"/>
    </xf>
    <xf numFmtId="3" fontId="5" fillId="2" borderId="73" xfId="0" applyNumberFormat="1" applyFont="1" applyFill="1" applyBorder="1" applyAlignment="1" applyProtection="1">
      <alignment horizontal="right"/>
      <protection locked="0"/>
    </xf>
    <xf numFmtId="3" fontId="8" fillId="2" borderId="74" xfId="0" applyNumberFormat="1" applyFont="1" applyFill="1" applyBorder="1" applyAlignment="1" applyProtection="1">
      <alignment horizontal="right"/>
      <protection locked="0"/>
    </xf>
    <xf numFmtId="41" fontId="8" fillId="2" borderId="0" xfId="0" applyNumberFormat="1" applyFont="1" applyFill="1" applyBorder="1" applyAlignment="1" applyProtection="1">
      <alignment horizontal="right"/>
      <protection locked="0"/>
    </xf>
    <xf numFmtId="3" fontId="8" fillId="2" borderId="2" xfId="0" applyNumberFormat="1" applyFont="1" applyFill="1" applyBorder="1" applyAlignment="1" applyProtection="1">
      <alignment horizontal="right"/>
      <protection locked="0"/>
    </xf>
    <xf numFmtId="3" fontId="8" fillId="2" borderId="75" xfId="0" applyNumberFormat="1" applyFont="1" applyFill="1" applyBorder="1" applyAlignment="1" applyProtection="1">
      <alignment horizontal="right"/>
      <protection locked="0"/>
    </xf>
    <xf numFmtId="4" fontId="5" fillId="2" borderId="2" xfId="0" applyNumberFormat="1" applyFont="1" applyFill="1" applyBorder="1" applyAlignment="1" applyProtection="1">
      <alignment horizontal="right"/>
      <protection locked="0"/>
    </xf>
    <xf numFmtId="41" fontId="5" fillId="2" borderId="81" xfId="0" applyNumberFormat="1" applyFont="1" applyFill="1" applyBorder="1" applyAlignment="1" applyProtection="1">
      <alignment horizontal="right"/>
      <protection locked="0"/>
    </xf>
    <xf numFmtId="41" fontId="5" fillId="2" borderId="82" xfId="0" applyNumberFormat="1" applyFont="1" applyFill="1" applyBorder="1" applyAlignment="1" applyProtection="1">
      <alignment horizontal="right"/>
      <protection locked="0"/>
    </xf>
    <xf numFmtId="3" fontId="5" fillId="2" borderId="83" xfId="0" applyNumberFormat="1" applyFont="1" applyFill="1" applyBorder="1" applyAlignment="1" applyProtection="1">
      <alignment horizontal="right"/>
      <protection locked="0"/>
    </xf>
    <xf numFmtId="3" fontId="5" fillId="2" borderId="84" xfId="0" applyNumberFormat="1" applyFont="1" applyFill="1" applyBorder="1" applyAlignment="1" applyProtection="1">
      <alignment horizontal="right"/>
      <protection locked="0"/>
    </xf>
    <xf numFmtId="3" fontId="5" fillId="2" borderId="81" xfId="0" applyNumberFormat="1" applyFont="1" applyFill="1" applyBorder="1" applyAlignment="1" applyProtection="1">
      <alignment horizontal="right"/>
      <protection locked="0"/>
    </xf>
    <xf numFmtId="3" fontId="5" fillId="2" borderId="85" xfId="0" applyNumberFormat="1" applyFont="1" applyFill="1" applyBorder="1" applyAlignment="1" applyProtection="1">
      <alignment horizontal="right"/>
      <protection locked="0"/>
    </xf>
    <xf numFmtId="3" fontId="8" fillId="2" borderId="86" xfId="0" applyNumberFormat="1" applyFont="1" applyFill="1" applyBorder="1" applyAlignment="1" applyProtection="1">
      <alignment horizontal="right"/>
      <protection locked="0"/>
    </xf>
    <xf numFmtId="3" fontId="8" fillId="2" borderId="87" xfId="0" applyNumberFormat="1" applyFont="1" applyFill="1" applyBorder="1" applyAlignment="1" applyProtection="1">
      <alignment horizontal="right"/>
      <protection locked="0"/>
    </xf>
    <xf numFmtId="3" fontId="5" fillId="2" borderId="88" xfId="0" applyNumberFormat="1" applyFont="1" applyFill="1" applyBorder="1" applyAlignment="1" applyProtection="1">
      <alignment horizontal="right"/>
      <protection locked="0"/>
    </xf>
    <xf numFmtId="3" fontId="8" fillId="2" borderId="89" xfId="0" applyNumberFormat="1" applyFont="1" applyFill="1" applyBorder="1" applyAlignment="1" applyProtection="1">
      <alignment horizontal="right"/>
      <protection locked="0"/>
    </xf>
    <xf numFmtId="3" fontId="8" fillId="2" borderId="90" xfId="0" applyNumberFormat="1" applyFont="1" applyFill="1" applyBorder="1" applyAlignment="1" applyProtection="1">
      <alignment horizontal="right"/>
      <protection locked="0"/>
    </xf>
    <xf numFmtId="3" fontId="5" fillId="2" borderId="82" xfId="0" applyNumberFormat="1" applyFont="1" applyFill="1" applyBorder="1" applyAlignment="1" applyProtection="1">
      <alignment horizontal="right"/>
      <protection locked="0"/>
    </xf>
    <xf numFmtId="3" fontId="5" fillId="2" borderId="91" xfId="0" applyNumberFormat="1" applyFont="1" applyFill="1" applyBorder="1" applyAlignment="1" applyProtection="1">
      <alignment horizontal="right"/>
      <protection locked="0"/>
    </xf>
    <xf numFmtId="3" fontId="5" fillId="2" borderId="92" xfId="0" applyNumberFormat="1" applyFont="1" applyFill="1" applyBorder="1" applyAlignment="1" applyProtection="1">
      <alignment horizontal="right"/>
      <protection locked="0"/>
    </xf>
    <xf numFmtId="3" fontId="5" fillId="0" borderId="91" xfId="0" applyNumberFormat="1" applyFont="1" applyFill="1" applyBorder="1" applyAlignment="1" applyProtection="1">
      <alignment horizontal="right"/>
      <protection locked="0"/>
    </xf>
    <xf numFmtId="3" fontId="8" fillId="2" borderId="93" xfId="0" applyNumberFormat="1" applyFont="1" applyFill="1" applyBorder="1" applyAlignment="1" applyProtection="1">
      <alignment horizontal="right"/>
      <protection locked="0"/>
    </xf>
    <xf numFmtId="3" fontId="8" fillId="2" borderId="94" xfId="0" applyNumberFormat="1" applyFont="1" applyFill="1" applyBorder="1" applyAlignment="1" applyProtection="1">
      <alignment horizontal="right"/>
      <protection locked="0"/>
    </xf>
    <xf numFmtId="3" fontId="8" fillId="2" borderId="95" xfId="0" applyNumberFormat="1" applyFont="1" applyFill="1" applyBorder="1" applyAlignment="1" applyProtection="1">
      <alignment horizontal="right"/>
      <protection locked="0"/>
    </xf>
    <xf numFmtId="41" fontId="8" fillId="2" borderId="81" xfId="0" applyNumberFormat="1" applyFont="1" applyFill="1" applyBorder="1" applyAlignment="1" applyProtection="1">
      <alignment horizontal="right"/>
      <protection locked="0"/>
    </xf>
    <xf numFmtId="41" fontId="8" fillId="2" borderId="82" xfId="0" applyNumberFormat="1" applyFont="1" applyFill="1" applyBorder="1" applyAlignment="1" applyProtection="1">
      <alignment horizontal="right"/>
      <protection locked="0"/>
    </xf>
    <xf numFmtId="41" fontId="5" fillId="2" borderId="85" xfId="0" applyNumberFormat="1" applyFont="1" applyFill="1" applyBorder="1" applyAlignment="1" applyProtection="1">
      <alignment horizontal="right"/>
      <protection locked="0"/>
    </xf>
    <xf numFmtId="3" fontId="8" fillId="2" borderId="97" xfId="0" applyNumberFormat="1" applyFont="1" applyFill="1" applyBorder="1" applyAlignment="1" applyProtection="1">
      <alignment horizontal="right"/>
      <protection locked="0"/>
    </xf>
    <xf numFmtId="3" fontId="8" fillId="2" borderId="98" xfId="0" applyNumberFormat="1" applyFont="1" applyFill="1" applyBorder="1" applyAlignment="1" applyProtection="1">
      <alignment horizontal="right"/>
      <protection locked="0"/>
    </xf>
    <xf numFmtId="4" fontId="5" fillId="2" borderId="94" xfId="0" applyNumberFormat="1" applyFont="1" applyFill="1" applyBorder="1" applyAlignment="1" applyProtection="1">
      <alignment horizontal="right"/>
      <protection locked="0"/>
    </xf>
    <xf numFmtId="4" fontId="5" fillId="2" borderId="101" xfId="0" applyNumberFormat="1" applyFont="1" applyFill="1" applyBorder="1" applyAlignment="1" applyProtection="1">
      <alignment horizontal="right"/>
      <protection locked="0"/>
    </xf>
    <xf numFmtId="0" fontId="8" fillId="7" borderId="11" xfId="0" applyFont="1" applyFill="1" applyBorder="1" applyAlignment="1" applyProtection="1">
      <protection locked="0"/>
    </xf>
    <xf numFmtId="165" fontId="8" fillId="7" borderId="16" xfId="4" applyNumberFormat="1" applyFont="1" applyFill="1" applyBorder="1" applyAlignment="1" applyProtection="1">
      <alignment horizontal="right"/>
      <protection locked="0"/>
    </xf>
    <xf numFmtId="165" fontId="8" fillId="7" borderId="5" xfId="4" applyNumberFormat="1" applyFont="1" applyFill="1" applyBorder="1" applyAlignment="1" applyProtection="1">
      <alignment horizontal="right"/>
      <protection locked="0"/>
    </xf>
    <xf numFmtId="165" fontId="8" fillId="7" borderId="79" xfId="4" applyNumberFormat="1" applyFont="1" applyFill="1" applyBorder="1" applyAlignment="1" applyProtection="1">
      <alignment horizontal="right"/>
      <protection locked="0"/>
    </xf>
    <xf numFmtId="165" fontId="8" fillId="7" borderId="80" xfId="4" applyNumberFormat="1" applyFont="1" applyFill="1" applyBorder="1" applyAlignment="1" applyProtection="1">
      <alignment horizontal="right"/>
      <protection locked="0"/>
    </xf>
    <xf numFmtId="0" fontId="8" fillId="7" borderId="20" xfId="0" applyFont="1" applyFill="1" applyBorder="1" applyAlignment="1" applyProtection="1">
      <protection locked="0"/>
    </xf>
    <xf numFmtId="165" fontId="8" fillId="7" borderId="32" xfId="4" applyNumberFormat="1" applyFont="1" applyFill="1" applyBorder="1" applyAlignment="1" applyProtection="1">
      <alignment horizontal="right"/>
      <protection locked="0"/>
    </xf>
    <xf numFmtId="165" fontId="8" fillId="7" borderId="17" xfId="4" applyNumberFormat="1" applyFont="1" applyFill="1" applyBorder="1" applyAlignment="1" applyProtection="1">
      <alignment horizontal="right"/>
      <protection locked="0"/>
    </xf>
    <xf numFmtId="165" fontId="8" fillId="7" borderId="96" xfId="4" applyNumberFormat="1" applyFont="1" applyFill="1" applyBorder="1" applyAlignment="1" applyProtection="1">
      <alignment horizontal="right"/>
      <protection locked="0"/>
    </xf>
    <xf numFmtId="165" fontId="8" fillId="7" borderId="78" xfId="4" applyNumberFormat="1" applyFont="1" applyFill="1" applyBorder="1" applyAlignment="1" applyProtection="1">
      <alignment horizontal="right"/>
      <protection locked="0"/>
    </xf>
    <xf numFmtId="0" fontId="8" fillId="7" borderId="64" xfId="0" applyFont="1" applyFill="1" applyBorder="1" applyAlignment="1" applyProtection="1">
      <protection locked="0"/>
    </xf>
    <xf numFmtId="165" fontId="8" fillId="7" borderId="65" xfId="4" applyNumberFormat="1" applyFont="1" applyFill="1" applyBorder="1" applyAlignment="1" applyProtection="1">
      <alignment horizontal="right"/>
      <protection locked="0"/>
    </xf>
    <xf numFmtId="165" fontId="8" fillId="7" borderId="66" xfId="4" applyNumberFormat="1" applyFont="1" applyFill="1" applyBorder="1" applyAlignment="1" applyProtection="1">
      <alignment horizontal="right"/>
      <protection locked="0"/>
    </xf>
    <xf numFmtId="165" fontId="8" fillId="7" borderId="99" xfId="4" applyNumberFormat="1" applyFont="1" applyFill="1" applyBorder="1" applyAlignment="1" applyProtection="1">
      <alignment horizontal="right"/>
      <protection locked="0"/>
    </xf>
    <xf numFmtId="165" fontId="8" fillId="7" borderId="100" xfId="4" applyNumberFormat="1" applyFont="1" applyFill="1" applyBorder="1" applyAlignment="1" applyProtection="1">
      <alignment horizontal="right"/>
      <protection locked="0"/>
    </xf>
    <xf numFmtId="0" fontId="8" fillId="7" borderId="28" xfId="0" applyFont="1" applyFill="1" applyBorder="1" applyAlignment="1"/>
    <xf numFmtId="165" fontId="8" fillId="7" borderId="27" xfId="4" applyNumberFormat="1" applyFont="1" applyFill="1" applyBorder="1" applyAlignment="1" applyProtection="1">
      <alignment horizontal="right"/>
      <protection locked="0"/>
    </xf>
    <xf numFmtId="165" fontId="8" fillId="7" borderId="76" xfId="4" applyNumberFormat="1" applyFont="1" applyFill="1" applyBorder="1" applyAlignment="1">
      <alignment horizontal="right"/>
    </xf>
    <xf numFmtId="165" fontId="8" fillId="7" borderId="102" xfId="4" applyNumberFormat="1" applyFont="1" applyFill="1" applyBorder="1" applyAlignment="1">
      <alignment horizontal="right"/>
    </xf>
    <xf numFmtId="165" fontId="8" fillId="7" borderId="27" xfId="4" applyNumberFormat="1" applyFont="1" applyFill="1" applyBorder="1" applyAlignment="1">
      <alignment horizontal="right"/>
    </xf>
    <xf numFmtId="165" fontId="8" fillId="7" borderId="103" xfId="4" applyNumberFormat="1" applyFont="1" applyFill="1" applyBorder="1" applyAlignment="1">
      <alignment horizontal="right"/>
    </xf>
    <xf numFmtId="165" fontId="8" fillId="0" borderId="1" xfId="4" applyNumberFormat="1" applyFont="1" applyFill="1" applyBorder="1" applyAlignment="1">
      <alignment horizontal="right"/>
    </xf>
    <xf numFmtId="41" fontId="5" fillId="4" borderId="105" xfId="0" applyNumberFormat="1" applyFont="1" applyFill="1" applyBorder="1" applyAlignment="1">
      <alignment horizontal="right"/>
    </xf>
    <xf numFmtId="3" fontId="5" fillId="4" borderId="106" xfId="0" applyNumberFormat="1" applyFont="1" applyFill="1" applyBorder="1" applyAlignment="1">
      <alignment horizontal="right"/>
    </xf>
    <xf numFmtId="3" fontId="5" fillId="4" borderId="105" xfId="0" applyNumberFormat="1" applyFont="1" applyFill="1" applyBorder="1" applyAlignment="1">
      <alignment horizontal="right"/>
    </xf>
    <xf numFmtId="3" fontId="8" fillId="4" borderId="107" xfId="0" applyNumberFormat="1" applyFont="1" applyFill="1" applyBorder="1" applyAlignment="1">
      <alignment horizontal="right"/>
    </xf>
    <xf numFmtId="3" fontId="8" fillId="4" borderId="108" xfId="0" applyNumberFormat="1" applyFont="1" applyFill="1" applyBorder="1" applyAlignment="1">
      <alignment horizontal="right"/>
    </xf>
    <xf numFmtId="3" fontId="5" fillId="4" borderId="109" xfId="0" applyNumberFormat="1" applyFont="1" applyFill="1" applyBorder="1" applyAlignment="1">
      <alignment horizontal="right"/>
    </xf>
    <xf numFmtId="3" fontId="8" fillId="4" borderId="110" xfId="0" applyNumberFormat="1" applyFont="1" applyFill="1" applyBorder="1" applyAlignment="1">
      <alignment horizontal="right"/>
    </xf>
    <xf numFmtId="165" fontId="8" fillId="7" borderId="104" xfId="4" applyNumberFormat="1" applyFont="1" applyFill="1" applyBorder="1" applyAlignment="1">
      <alignment horizontal="right"/>
    </xf>
    <xf numFmtId="41" fontId="8" fillId="4" borderId="105" xfId="0" applyNumberFormat="1" applyFont="1" applyFill="1" applyBorder="1" applyAlignment="1">
      <alignment horizontal="right"/>
    </xf>
    <xf numFmtId="165" fontId="8" fillId="7" borderId="68" xfId="4" applyNumberFormat="1" applyFont="1" applyFill="1" applyBorder="1" applyAlignment="1">
      <alignment horizontal="right"/>
    </xf>
    <xf numFmtId="3" fontId="8" fillId="4" borderId="111" xfId="0" applyNumberFormat="1" applyFont="1" applyFill="1" applyBorder="1" applyAlignment="1">
      <alignment horizontal="right"/>
    </xf>
    <xf numFmtId="165" fontId="8" fillId="7" borderId="112" xfId="4" applyNumberFormat="1" applyFont="1" applyFill="1" applyBorder="1" applyAlignment="1">
      <alignment horizontal="right"/>
    </xf>
    <xf numFmtId="4" fontId="8" fillId="4" borderId="110" xfId="0" applyNumberFormat="1" applyFont="1" applyFill="1" applyBorder="1" applyAlignment="1">
      <alignment horizontal="right"/>
    </xf>
    <xf numFmtId="165" fontId="8" fillId="7" borderId="113" xfId="4" applyNumberFormat="1" applyFont="1" applyFill="1" applyBorder="1" applyAlignment="1">
      <alignment horizontal="right"/>
    </xf>
    <xf numFmtId="0" fontId="5" fillId="0" borderId="6" xfId="0" applyFont="1" applyBorder="1" applyAlignment="1">
      <alignment horizontal="left"/>
    </xf>
    <xf numFmtId="0" fontId="8" fillId="0" borderId="6" xfId="0" applyFont="1" applyBorder="1" applyAlignment="1">
      <alignment horizontal="left"/>
    </xf>
    <xf numFmtId="0" fontId="8" fillId="0" borderId="6" xfId="0" applyFont="1" applyBorder="1"/>
    <xf numFmtId="165" fontId="8" fillId="7" borderId="15" xfId="4" applyNumberFormat="1" applyFont="1" applyFill="1" applyBorder="1" applyAlignment="1" applyProtection="1">
      <alignment horizontal="right"/>
      <protection locked="0"/>
    </xf>
    <xf numFmtId="165" fontId="8" fillId="7" borderId="115" xfId="4" applyNumberFormat="1" applyFont="1" applyFill="1" applyBorder="1" applyAlignment="1" applyProtection="1">
      <alignment horizontal="right"/>
      <protection locked="0"/>
    </xf>
    <xf numFmtId="165" fontId="8" fillId="7" borderId="116" xfId="4" applyNumberFormat="1" applyFont="1" applyFill="1" applyBorder="1" applyAlignment="1" applyProtection="1">
      <alignment horizontal="right"/>
      <protection locked="0"/>
    </xf>
    <xf numFmtId="165" fontId="8" fillId="7" borderId="39" xfId="4" applyNumberFormat="1" applyFont="1" applyFill="1" applyBorder="1" applyAlignment="1">
      <alignment horizontal="right"/>
    </xf>
    <xf numFmtId="0" fontId="8" fillId="2" borderId="26" xfId="0" applyFont="1" applyFill="1" applyBorder="1" applyProtection="1">
      <protection locked="0"/>
    </xf>
    <xf numFmtId="165" fontId="5" fillId="6" borderId="9" xfId="0" applyNumberFormat="1" applyFont="1" applyFill="1" applyBorder="1"/>
    <xf numFmtId="3" fontId="5" fillId="6" borderId="9" xfId="1" applyNumberFormat="1" applyFont="1" applyFill="1" applyBorder="1"/>
    <xf numFmtId="165" fontId="5" fillId="6" borderId="9" xfId="0" applyNumberFormat="1" applyFont="1" applyFill="1" applyBorder="1" applyAlignment="1">
      <alignment horizontal="right"/>
    </xf>
    <xf numFmtId="3" fontId="5" fillId="6" borderId="9" xfId="1" applyNumberFormat="1" applyFont="1" applyFill="1" applyBorder="1" applyAlignment="1">
      <alignment horizontal="right"/>
    </xf>
    <xf numFmtId="164" fontId="8" fillId="6" borderId="18" xfId="1" applyNumberFormat="1" applyFont="1" applyFill="1" applyBorder="1" applyAlignment="1">
      <alignment horizontal="right"/>
    </xf>
    <xf numFmtId="164" fontId="5" fillId="6" borderId="9" xfId="1" applyNumberFormat="1" applyFont="1" applyFill="1" applyBorder="1" applyAlignment="1">
      <alignment horizontal="right"/>
    </xf>
    <xf numFmtId="0" fontId="5" fillId="0" borderId="0" xfId="0" applyFont="1" applyAlignment="1">
      <alignment wrapText="1"/>
    </xf>
    <xf numFmtId="0" fontId="5" fillId="0" borderId="0" xfId="0" applyFont="1" applyAlignment="1">
      <alignment wrapText="1"/>
    </xf>
    <xf numFmtId="0" fontId="7" fillId="8" borderId="36" xfId="0" applyFont="1" applyFill="1" applyBorder="1" applyAlignment="1"/>
    <xf numFmtId="0" fontId="7" fillId="8" borderId="37" xfId="0" applyFont="1" applyFill="1" applyBorder="1" applyAlignment="1">
      <alignment horizontal="center" vertical="center"/>
    </xf>
    <xf numFmtId="0" fontId="7" fillId="8" borderId="40" xfId="0" applyFont="1" applyFill="1" applyBorder="1" applyAlignment="1"/>
    <xf numFmtId="0" fontId="7" fillId="8" borderId="3"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18" xfId="0" applyFont="1" applyFill="1" applyBorder="1" applyAlignment="1">
      <alignment vertical="center"/>
    </xf>
    <xf numFmtId="0" fontId="7" fillId="8" borderId="30" xfId="0" applyFont="1" applyFill="1" applyBorder="1" applyAlignment="1">
      <alignment horizontal="center" vertical="center" wrapText="1"/>
    </xf>
    <xf numFmtId="0" fontId="7" fillId="9" borderId="37" xfId="0" applyFont="1" applyFill="1" applyBorder="1" applyAlignment="1">
      <alignment horizontal="center" vertical="center"/>
    </xf>
    <xf numFmtId="0" fontId="7" fillId="9" borderId="3" xfId="0" applyFont="1" applyFill="1" applyBorder="1" applyAlignment="1">
      <alignment horizontal="center" vertical="center" wrapText="1"/>
    </xf>
    <xf numFmtId="0" fontId="6" fillId="8" borderId="36" xfId="0" applyFont="1" applyFill="1" applyBorder="1" applyAlignment="1">
      <alignment wrapText="1"/>
    </xf>
    <xf numFmtId="0" fontId="6" fillId="8" borderId="40" xfId="0" applyFont="1" applyFill="1" applyBorder="1" applyAlignment="1">
      <alignment wrapText="1"/>
    </xf>
    <xf numFmtId="0" fontId="7" fillId="8" borderId="41"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79"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14" xfId="0" applyFont="1" applyFill="1" applyBorder="1" applyAlignment="1">
      <alignment horizontal="center" vertical="center" wrapText="1"/>
    </xf>
    <xf numFmtId="0" fontId="7" fillId="8" borderId="18" xfId="0" applyFont="1" applyFill="1" applyBorder="1" applyAlignment="1">
      <alignment vertical="center" wrapText="1"/>
    </xf>
    <xf numFmtId="0" fontId="7" fillId="9" borderId="68" xfId="0" applyFont="1" applyFill="1" applyBorder="1" applyAlignment="1">
      <alignment horizontal="center" vertical="center"/>
    </xf>
    <xf numFmtId="0" fontId="7" fillId="9" borderId="104" xfId="0" applyFont="1" applyFill="1" applyBorder="1" applyAlignment="1">
      <alignment horizontal="center" vertical="center" wrapText="1"/>
    </xf>
    <xf numFmtId="0" fontId="5" fillId="2" borderId="53" xfId="0" applyFont="1" applyFill="1" applyBorder="1" applyAlignment="1">
      <alignment horizontal="left" wrapText="1" indent="1"/>
    </xf>
    <xf numFmtId="0" fontId="5" fillId="2" borderId="56" xfId="0" applyFont="1" applyFill="1" applyBorder="1" applyAlignment="1">
      <alignment horizontal="left" wrapText="1" indent="1"/>
    </xf>
    <xf numFmtId="0" fontId="7" fillId="8" borderId="13" xfId="0" applyFont="1" applyFill="1" applyBorder="1" applyAlignment="1">
      <alignment horizontal="center" vertical="center"/>
    </xf>
    <xf numFmtId="0" fontId="5" fillId="8" borderId="14" xfId="0" applyFont="1" applyFill="1" applyBorder="1" applyAlignment="1">
      <alignment horizontal="center" vertical="center"/>
    </xf>
    <xf numFmtId="0" fontId="5" fillId="0" borderId="0" xfId="0" applyFont="1" applyAlignment="1">
      <alignment wrapText="1"/>
    </xf>
    <xf numFmtId="0" fontId="7" fillId="8" borderId="33" xfId="0" applyFont="1" applyFill="1" applyBorder="1" applyAlignment="1">
      <alignment horizontal="center" vertical="center"/>
    </xf>
    <xf numFmtId="0" fontId="5" fillId="8" borderId="17" xfId="0" applyFont="1" applyFill="1" applyBorder="1" applyAlignment="1">
      <alignment horizontal="center" vertical="center"/>
    </xf>
    <xf numFmtId="0" fontId="5" fillId="8" borderId="17" xfId="0" applyFont="1" applyFill="1" applyBorder="1" applyAlignment="1"/>
    <xf numFmtId="0" fontId="7" fillId="8" borderId="77" xfId="0" applyFont="1" applyFill="1" applyBorder="1" applyAlignment="1">
      <alignment horizontal="center" vertical="center"/>
    </xf>
    <xf numFmtId="0" fontId="7" fillId="8" borderId="17" xfId="0" applyFont="1" applyFill="1" applyBorder="1" applyAlignment="1">
      <alignment horizontal="center" vertical="center"/>
    </xf>
    <xf numFmtId="0" fontId="7" fillId="8" borderId="78" xfId="0" applyFont="1" applyFill="1" applyBorder="1" applyAlignment="1">
      <alignment horizontal="center" vertical="center"/>
    </xf>
  </cellXfs>
  <cellStyles count="6">
    <cellStyle name="Comma" xfId="1" builtinId="3"/>
    <cellStyle name="Comma 2" xfId="2"/>
    <cellStyle name="Comma 2 2 2 2" xfId="5"/>
    <cellStyle name="Normal" xfId="0" builtinId="0"/>
    <cellStyle name="Normal 2" xfId="3"/>
    <cellStyle name="Percent" xfId="4" builtinId="5"/>
  </cellStyles>
  <dxfs count="0"/>
  <tableStyles count="0" defaultTableStyle="TableStyleMedium9" defaultPivotStyle="PivotStyleLight16"/>
  <colors>
    <mruColors>
      <color rgb="FF065196"/>
      <color rgb="FF565656"/>
      <color rgb="FF66FFCC"/>
      <color rgb="FF66FF99"/>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0</xdr:rowOff>
    </xdr:from>
    <xdr:to>
      <xdr:col>1</xdr:col>
      <xdr:colOff>0</xdr:colOff>
      <xdr:row>22</xdr:row>
      <xdr:rowOff>0</xdr:rowOff>
    </xdr:to>
    <xdr:sp macro="" textlink="">
      <xdr:nvSpPr>
        <xdr:cNvPr id="29697" name="Text Box 1"/>
        <xdr:cNvSpPr txBox="1">
          <a:spLocks noChangeArrowheads="1"/>
        </xdr:cNvSpPr>
      </xdr:nvSpPr>
      <xdr:spPr bwMode="auto">
        <a:xfrm>
          <a:off x="2257425" y="383857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a:t>
          </a:r>
        </a:p>
        <a:p>
          <a:pPr algn="ctr" rtl="0">
            <a:defRPr sz="1000"/>
          </a:pPr>
          <a:r>
            <a:rPr lang="en-CA" sz="1100" b="1" i="0" u="none" strike="noStrike" baseline="0">
              <a:solidFill>
                <a:srgbClr val="000000"/>
              </a:solidFill>
              <a:latin typeface="Times New Roman"/>
              <a:cs typeface="Times New Roman"/>
            </a:rPr>
            <a:t> Budget</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698" name="Text Box 2"/>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699" name="Text Box 3"/>
        <xdr:cNvSpPr txBox="1">
          <a:spLocks noChangeArrowheads="1"/>
        </xdr:cNvSpPr>
      </xdr:nvSpPr>
      <xdr:spPr bwMode="auto">
        <a:xfrm>
          <a:off x="2257425" y="383857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Maintain Existing Services</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00" name="Text Box 4"/>
        <xdr:cNvSpPr txBox="1">
          <a:spLocks noChangeArrowheads="1"/>
        </xdr:cNvSpPr>
      </xdr:nvSpPr>
      <xdr:spPr bwMode="auto">
        <a:xfrm>
          <a:off x="2257425" y="383857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Provincial / Legislated</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01" name="Text Box 5"/>
        <xdr:cNvSpPr txBox="1">
          <a:spLocks noChangeArrowheads="1"/>
        </xdr:cNvSpPr>
      </xdr:nvSpPr>
      <xdr:spPr bwMode="auto">
        <a:xfrm>
          <a:off x="2257425" y="383857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Growth</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02" name="Text Box 6"/>
        <xdr:cNvSpPr txBox="1">
          <a:spLocks noChangeArrowheads="1"/>
        </xdr:cNvSpPr>
      </xdr:nvSpPr>
      <xdr:spPr bwMode="auto">
        <a:xfrm>
          <a:off x="2257425" y="383857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New Operating </a:t>
          </a:r>
        </a:p>
        <a:p>
          <a:pPr algn="ctr" rtl="0">
            <a:defRPr sz="1000"/>
          </a:pPr>
          <a:r>
            <a:rPr lang="en-CA" sz="1100" b="1" i="0" u="none" strike="noStrike" baseline="0">
              <a:solidFill>
                <a:srgbClr val="000000"/>
              </a:solidFill>
              <a:latin typeface="Times New Roman"/>
              <a:cs typeface="Times New Roman"/>
            </a:rPr>
            <a:t>Needs</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03" name="Text Box 7"/>
        <xdr:cNvSpPr txBox="1">
          <a:spLocks noChangeArrowheads="1"/>
        </xdr:cNvSpPr>
      </xdr:nvSpPr>
      <xdr:spPr bwMode="auto">
        <a:xfrm>
          <a:off x="2257425" y="383857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Efficiency Target</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04" name="Text Box 8"/>
        <xdr:cNvSpPr txBox="1">
          <a:spLocks noChangeArrowheads="1"/>
        </xdr:cNvSpPr>
      </xdr:nvSpPr>
      <xdr:spPr bwMode="auto">
        <a:xfrm>
          <a:off x="2257425" y="383857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 </a:t>
          </a:r>
        </a:p>
        <a:p>
          <a:pPr algn="ctr" rtl="0">
            <a:defRPr sz="1000"/>
          </a:pPr>
          <a:r>
            <a:rPr lang="en-CA" sz="1000" b="1" i="0" u="none" strike="noStrike" baseline="0">
              <a:solidFill>
                <a:srgbClr val="000000"/>
              </a:solidFill>
              <a:latin typeface="Times New Roman"/>
              <a:cs typeface="Times New Roman"/>
            </a:rPr>
            <a:t>Adjustments</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05" name="Text Box 9"/>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06" name="Text Box 10"/>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07" name="Text Box 11"/>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08" name="Text Box 12"/>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09" name="Text Box 13"/>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2006</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10" name="Text Box 14"/>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11" name="Text Box 15"/>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12" name="Text Box 16"/>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13" name="Text Box 17"/>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14" name="Text Box 18"/>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2007</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15" name="Text Box 19"/>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16" name="Text Box 20"/>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000" b="1" i="0" u="none" strike="noStrike" baseline="0">
              <a:solidFill>
                <a:srgbClr val="000000"/>
              </a:solidFill>
              <a:latin typeface="Times New Roman"/>
              <a:cs typeface="Times New Roman"/>
            </a:rPr>
            <a:t>Actual vs. </a:t>
          </a: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17" name="Text Box 21"/>
        <xdr:cNvSpPr txBox="1">
          <a:spLocks noChangeArrowheads="1"/>
        </xdr:cNvSpPr>
      </xdr:nvSpPr>
      <xdr:spPr bwMode="auto">
        <a:xfrm>
          <a:off x="2257425" y="383857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Adopted</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18" name="Text Box 22"/>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FFFFFF"/>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19" name="Text Box 23"/>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FFFFFF"/>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20" name="Text Box 24"/>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FFFFFF"/>
              </a:solidFill>
              <a:latin typeface="Times New Roman"/>
              <a:cs typeface="Times New Roman"/>
            </a:rPr>
            <a:t>2008</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21" name="Text Box 25"/>
        <xdr:cNvSpPr txBox="1">
          <a:spLocks noChangeArrowheads="1"/>
        </xdr:cNvSpPr>
      </xdr:nvSpPr>
      <xdr:spPr bwMode="auto">
        <a:xfrm>
          <a:off x="2257425" y="383857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Adopted </a:t>
          </a:r>
          <a:r>
            <a:rPr lang="en-CA" sz="1000" b="1" i="0" u="none" strike="noStrike" baseline="0">
              <a:solidFill>
                <a:srgbClr val="000000"/>
              </a:solidFill>
              <a:latin typeface="Times New Roman"/>
              <a:cs typeface="Times New Roman"/>
            </a:rPr>
            <a:t>vs.</a:t>
          </a:r>
          <a:r>
            <a:rPr lang="en-CA" sz="1100" b="1" i="0" u="none" strike="noStrike" baseline="0">
              <a:solidFill>
                <a:srgbClr val="000000"/>
              </a:solidFill>
              <a:latin typeface="Times New Roman"/>
              <a:cs typeface="Times New Roman"/>
            </a:rPr>
            <a:t> Budget</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22" name="Text Box 26"/>
        <xdr:cNvSpPr txBox="1">
          <a:spLocks noChangeArrowheads="1"/>
        </xdr:cNvSpPr>
      </xdr:nvSpPr>
      <xdr:spPr bwMode="auto">
        <a:xfrm>
          <a:off x="2257425" y="736282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a:t>
          </a:r>
        </a:p>
        <a:p>
          <a:pPr algn="ctr" rtl="0">
            <a:defRPr sz="1000"/>
          </a:pPr>
          <a:r>
            <a:rPr lang="en-CA" sz="1100" b="1" i="0" u="none" strike="noStrike" baseline="0">
              <a:solidFill>
                <a:srgbClr val="000000"/>
              </a:solidFill>
              <a:latin typeface="Times New Roman"/>
              <a:cs typeface="Times New Roman"/>
            </a:rPr>
            <a:t> Budget</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23" name="Text Box 27"/>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24" name="Text Box 28"/>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25" name="Text Box 29"/>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26" name="Text Box 30"/>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27" name="Text Box 31"/>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28" name="Text Box 32"/>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2006</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29" name="Text Box 33"/>
        <xdr:cNvSpPr txBox="1">
          <a:spLocks noChangeArrowheads="1"/>
        </xdr:cNvSpPr>
      </xdr:nvSpPr>
      <xdr:spPr bwMode="auto">
        <a:xfrm>
          <a:off x="2257425" y="736282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Maintain Existing Services</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30" name="Text Box 34"/>
        <xdr:cNvSpPr txBox="1">
          <a:spLocks noChangeArrowheads="1"/>
        </xdr:cNvSpPr>
      </xdr:nvSpPr>
      <xdr:spPr bwMode="auto">
        <a:xfrm>
          <a:off x="2257425" y="736282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Provincial / Legislated</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31" name="Text Box 35"/>
        <xdr:cNvSpPr txBox="1">
          <a:spLocks noChangeArrowheads="1"/>
        </xdr:cNvSpPr>
      </xdr:nvSpPr>
      <xdr:spPr bwMode="auto">
        <a:xfrm>
          <a:off x="2257425" y="736282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Growth</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32" name="Text Box 36"/>
        <xdr:cNvSpPr txBox="1">
          <a:spLocks noChangeArrowheads="1"/>
        </xdr:cNvSpPr>
      </xdr:nvSpPr>
      <xdr:spPr bwMode="auto">
        <a:xfrm>
          <a:off x="2257425" y="736282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 </a:t>
          </a:r>
        </a:p>
        <a:p>
          <a:pPr algn="ctr" rtl="0">
            <a:defRPr sz="1000"/>
          </a:pPr>
          <a:r>
            <a:rPr lang="en-CA" sz="1000" b="1" i="0" u="none" strike="noStrike" baseline="0">
              <a:solidFill>
                <a:srgbClr val="000000"/>
              </a:solidFill>
              <a:latin typeface="Times New Roman"/>
              <a:cs typeface="Times New Roman"/>
            </a:rPr>
            <a:t>Adjustments</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33" name="Text Box 37"/>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34" name="Text Box 38"/>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35" name="Text Box 39"/>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36" name="Text Box 40"/>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37" name="Text Box 41"/>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2007</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38" name="Text Box 42"/>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39" name="Text Box 43"/>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000" b="1" i="0" u="none" strike="noStrike" baseline="0">
              <a:solidFill>
                <a:srgbClr val="000000"/>
              </a:solidFill>
              <a:latin typeface="Times New Roman"/>
              <a:cs typeface="Times New Roman"/>
            </a:rPr>
            <a:t>Actual vs. </a:t>
          </a: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40" name="Text Box 44"/>
        <xdr:cNvSpPr txBox="1">
          <a:spLocks noChangeArrowheads="1"/>
        </xdr:cNvSpPr>
      </xdr:nvSpPr>
      <xdr:spPr bwMode="auto">
        <a:xfrm>
          <a:off x="2257425" y="736282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Adopted</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41" name="Text Box 45"/>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FFFFFF"/>
              </a:solidFill>
              <a:latin typeface="Times New Roman"/>
              <a:cs typeface="Times New Roman"/>
            </a:rPr>
            <a:t>$000</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42" name="Text Box 46"/>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FFFFFF"/>
              </a:solidFill>
              <a:latin typeface="Times New Roman"/>
              <a:cs typeface="Times New Roman"/>
            </a:rPr>
            <a:t>$000</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43" name="Text Box 47"/>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FFFFFF"/>
              </a:solidFill>
              <a:latin typeface="Times New Roman"/>
              <a:cs typeface="Times New Roman"/>
            </a:rPr>
            <a:t>2008</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44" name="Text Box 48"/>
        <xdr:cNvSpPr txBox="1">
          <a:spLocks noChangeArrowheads="1"/>
        </xdr:cNvSpPr>
      </xdr:nvSpPr>
      <xdr:spPr bwMode="auto">
        <a:xfrm>
          <a:off x="2257425" y="736282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Adopted </a:t>
          </a:r>
          <a:r>
            <a:rPr lang="en-CA" sz="1000" b="1" i="0" u="none" strike="noStrike" baseline="0">
              <a:solidFill>
                <a:srgbClr val="000000"/>
              </a:solidFill>
              <a:latin typeface="Times New Roman"/>
              <a:cs typeface="Times New Roman"/>
            </a:rPr>
            <a:t>vs.</a:t>
          </a:r>
          <a:r>
            <a:rPr lang="en-CA" sz="1100" b="1" i="0" u="none" strike="noStrike" baseline="0">
              <a:solidFill>
                <a:srgbClr val="000000"/>
              </a:solidFill>
              <a:latin typeface="Times New Roman"/>
              <a:cs typeface="Times New Roman"/>
            </a:rPr>
            <a:t> Budget</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45" name="Text Box 49"/>
        <xdr:cNvSpPr txBox="1">
          <a:spLocks noChangeArrowheads="1"/>
        </xdr:cNvSpPr>
      </xdr:nvSpPr>
      <xdr:spPr bwMode="auto">
        <a:xfrm>
          <a:off x="2257425" y="736282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Efficiency Target</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46" name="Text Box 50"/>
        <xdr:cNvSpPr txBox="1">
          <a:spLocks noChangeArrowheads="1"/>
        </xdr:cNvSpPr>
      </xdr:nvSpPr>
      <xdr:spPr bwMode="auto">
        <a:xfrm>
          <a:off x="2257425" y="383857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Efficiency Target</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47" name="Text Box 51"/>
        <xdr:cNvSpPr txBox="1">
          <a:spLocks noChangeArrowheads="1"/>
        </xdr:cNvSpPr>
      </xdr:nvSpPr>
      <xdr:spPr bwMode="auto">
        <a:xfrm>
          <a:off x="2257425" y="736282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Efficiency Target</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48" name="Text Box 52"/>
        <xdr:cNvSpPr txBox="1">
          <a:spLocks noChangeArrowheads="1"/>
        </xdr:cNvSpPr>
      </xdr:nvSpPr>
      <xdr:spPr bwMode="auto">
        <a:xfrm>
          <a:off x="2257425" y="383857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Maintain Existing Services</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49" name="Text Box 53"/>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50" name="Text Box 54"/>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51" name="Text Box 55"/>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2007</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52" name="Text Box 56"/>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53" name="Text Box 57"/>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000" b="1" i="0" u="none" strike="noStrike" baseline="0">
              <a:solidFill>
                <a:srgbClr val="000000"/>
              </a:solidFill>
              <a:latin typeface="Times New Roman"/>
              <a:cs typeface="Times New Roman"/>
            </a:rPr>
            <a:t>Actual vs. </a:t>
          </a: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54" name="Text Box 58"/>
        <xdr:cNvSpPr txBox="1">
          <a:spLocks noChangeArrowheads="1"/>
        </xdr:cNvSpPr>
      </xdr:nvSpPr>
      <xdr:spPr bwMode="auto">
        <a:xfrm>
          <a:off x="2257425" y="736282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Maintain Existing Services</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55" name="Text Box 59"/>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56" name="Text Box 60"/>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57" name="Text Box 61"/>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2007</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58" name="Text Box 62"/>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59" name="Text Box 63"/>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000" b="1" i="0" u="none" strike="noStrike" baseline="0">
              <a:solidFill>
                <a:srgbClr val="000000"/>
              </a:solidFill>
              <a:latin typeface="Times New Roman"/>
              <a:cs typeface="Times New Roman"/>
            </a:rPr>
            <a:t>Actual vs. </a:t>
          </a: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60" name="Text Box 64"/>
        <xdr:cNvSpPr txBox="1">
          <a:spLocks noChangeArrowheads="1"/>
        </xdr:cNvSpPr>
      </xdr:nvSpPr>
      <xdr:spPr bwMode="auto">
        <a:xfrm>
          <a:off x="2257425" y="383857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 </a:t>
          </a:r>
        </a:p>
        <a:p>
          <a:pPr algn="ctr" rtl="0">
            <a:defRPr sz="1000"/>
          </a:pPr>
          <a:r>
            <a:rPr lang="en-CA" sz="1000" b="1" i="0" u="none" strike="noStrike" baseline="0">
              <a:solidFill>
                <a:srgbClr val="000000"/>
              </a:solidFill>
              <a:latin typeface="Times New Roman"/>
              <a:cs typeface="Times New Roman"/>
            </a:rPr>
            <a:t>Adjustments</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61" name="Text Box 65"/>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62" name="Text Box 66"/>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63" name="Text Box 67"/>
        <xdr:cNvSpPr txBox="1">
          <a:spLocks noChangeArrowheads="1"/>
        </xdr:cNvSpPr>
      </xdr:nvSpPr>
      <xdr:spPr bwMode="auto">
        <a:xfrm>
          <a:off x="2257425" y="736282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 </a:t>
          </a:r>
        </a:p>
        <a:p>
          <a:pPr algn="ctr" rtl="0">
            <a:defRPr sz="1000"/>
          </a:pPr>
          <a:r>
            <a:rPr lang="en-CA" sz="1000" b="1" i="0" u="none" strike="noStrike" baseline="0">
              <a:solidFill>
                <a:srgbClr val="000000"/>
              </a:solidFill>
              <a:latin typeface="Times New Roman"/>
              <a:cs typeface="Times New Roman"/>
            </a:rPr>
            <a:t>Adjustments</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64" name="Text Box 68"/>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43</xdr:row>
      <xdr:rowOff>0</xdr:rowOff>
    </xdr:from>
    <xdr:to>
      <xdr:col>1</xdr:col>
      <xdr:colOff>0</xdr:colOff>
      <xdr:row>43</xdr:row>
      <xdr:rowOff>0</xdr:rowOff>
    </xdr:to>
    <xdr:sp macro="" textlink="">
      <xdr:nvSpPr>
        <xdr:cNvPr id="29765" name="Text Box 69"/>
        <xdr:cNvSpPr txBox="1">
          <a:spLocks noChangeArrowheads="1"/>
        </xdr:cNvSpPr>
      </xdr:nvSpPr>
      <xdr:spPr bwMode="auto">
        <a:xfrm>
          <a:off x="2257425" y="73628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73" name="Text Box 77"/>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74" name="Text Box 78"/>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75" name="Text Box 79"/>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76" name="Text Box 80"/>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77" name="Text Box 81"/>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78" name="Text Box 82"/>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79" name="Text Box 83"/>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80" name="Text Box 84"/>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81" name="Text Box 85"/>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82" name="Text Box 86"/>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83" name="Text Box 87"/>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84" name="Text Box 88"/>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85" name="Text Box 89"/>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86" name="Text Box 90"/>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87" name="Text Box 91"/>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88" name="Text Box 92"/>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89" name="Text Box 93"/>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90" name="Text Box 94"/>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91" name="Text Box 95"/>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92" name="Text Box 96"/>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93" name="Text Box 97"/>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94" name="Text Box 98"/>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95" name="Text Box 99"/>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96" name="Text Box 100"/>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97" name="Text Box 101"/>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98" name="Text Box 102"/>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799" name="Text Box 103"/>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800" name="Text Box 104"/>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801" name="Text Box 105"/>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802" name="Text Box 106"/>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803" name="Text Box 107"/>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804" name="Text Box 108"/>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805" name="Text Box 109"/>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806" name="Text Box 110"/>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807" name="Text Box 111"/>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808" name="Text Box 112"/>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809" name="Text Box 113"/>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810" name="Text Box 114"/>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811" name="Text Box 115"/>
        <xdr:cNvSpPr txBox="1">
          <a:spLocks noChangeArrowheads="1"/>
        </xdr:cNvSpPr>
      </xdr:nvSpPr>
      <xdr:spPr bwMode="auto">
        <a:xfrm>
          <a:off x="2257425" y="383857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 </a:t>
          </a:r>
        </a:p>
        <a:p>
          <a:pPr algn="ctr" rtl="0">
            <a:defRPr sz="1000"/>
          </a:pPr>
          <a:r>
            <a:rPr lang="en-CA" sz="1000" b="1" i="0" u="none" strike="noStrike" baseline="0">
              <a:solidFill>
                <a:srgbClr val="000000"/>
              </a:solidFill>
              <a:latin typeface="Times New Roman"/>
              <a:cs typeface="Times New Roman"/>
            </a:rPr>
            <a:t>Adjustments</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812" name="Text Box 116"/>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813" name="Text Box 117"/>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814" name="Text Box 118"/>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xdr:col>
      <xdr:colOff>0</xdr:colOff>
      <xdr:row>22</xdr:row>
      <xdr:rowOff>0</xdr:rowOff>
    </xdr:from>
    <xdr:to>
      <xdr:col>1</xdr:col>
      <xdr:colOff>0</xdr:colOff>
      <xdr:row>22</xdr:row>
      <xdr:rowOff>0</xdr:rowOff>
    </xdr:to>
    <xdr:sp macro="" textlink="">
      <xdr:nvSpPr>
        <xdr:cNvPr id="29815" name="Text Box 119"/>
        <xdr:cNvSpPr txBox="1">
          <a:spLocks noChangeArrowheads="1"/>
        </xdr:cNvSpPr>
      </xdr:nvSpPr>
      <xdr:spPr bwMode="auto">
        <a:xfrm>
          <a:off x="2257425" y="38385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22</xdr:row>
      <xdr:rowOff>0</xdr:rowOff>
    </xdr:from>
    <xdr:to>
      <xdr:col>2</xdr:col>
      <xdr:colOff>647700</xdr:colOff>
      <xdr:row>22</xdr:row>
      <xdr:rowOff>0</xdr:rowOff>
    </xdr:to>
    <xdr:sp macro="" textlink="">
      <xdr:nvSpPr>
        <xdr:cNvPr id="111097" name="Text Box 1"/>
        <xdr:cNvSpPr txBox="1">
          <a:spLocks noChangeArrowheads="1"/>
        </xdr:cNvSpPr>
      </xdr:nvSpPr>
      <xdr:spPr bwMode="auto">
        <a:xfrm>
          <a:off x="3124200" y="3752850"/>
          <a:ext cx="552450" cy="0"/>
        </a:xfrm>
        <a:prstGeom prst="rect">
          <a:avLst/>
        </a:prstGeom>
        <a:solidFill>
          <a:srgbClr val="FFFFFF"/>
        </a:solidFill>
        <a:ln w="9525">
          <a:noFill/>
          <a:miter lim="800000"/>
          <a:headEnd/>
          <a:tailEnd/>
        </a:ln>
      </xdr:spPr>
    </xdr:sp>
    <xdr:clientData/>
  </xdr:twoCellAnchor>
  <xdr:twoCellAnchor>
    <xdr:from>
      <xdr:col>2</xdr:col>
      <xdr:colOff>85725</xdr:colOff>
      <xdr:row>22</xdr:row>
      <xdr:rowOff>0</xdr:rowOff>
    </xdr:from>
    <xdr:to>
      <xdr:col>2</xdr:col>
      <xdr:colOff>647700</xdr:colOff>
      <xdr:row>22</xdr:row>
      <xdr:rowOff>0</xdr:rowOff>
    </xdr:to>
    <xdr:sp macro="" textlink="">
      <xdr:nvSpPr>
        <xdr:cNvPr id="2050" name="Text Box 2"/>
        <xdr:cNvSpPr txBox="1">
          <a:spLocks noChangeArrowheads="1"/>
        </xdr:cNvSpPr>
      </xdr:nvSpPr>
      <xdr:spPr bwMode="auto">
        <a:xfrm>
          <a:off x="3067050" y="3971925"/>
          <a:ext cx="5619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6</xdr:col>
      <xdr:colOff>123825</xdr:colOff>
      <xdr:row>22</xdr:row>
      <xdr:rowOff>0</xdr:rowOff>
    </xdr:from>
    <xdr:to>
      <xdr:col>6</xdr:col>
      <xdr:colOff>590550</xdr:colOff>
      <xdr:row>22</xdr:row>
      <xdr:rowOff>0</xdr:rowOff>
    </xdr:to>
    <xdr:sp macro="" textlink="">
      <xdr:nvSpPr>
        <xdr:cNvPr id="2051" name="Text Box 3"/>
        <xdr:cNvSpPr txBox="1">
          <a:spLocks noChangeArrowheads="1"/>
        </xdr:cNvSpPr>
      </xdr:nvSpPr>
      <xdr:spPr bwMode="auto">
        <a:xfrm>
          <a:off x="5734050" y="3971925"/>
          <a:ext cx="46672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Maintain Existing Services</a:t>
          </a:r>
        </a:p>
      </xdr:txBody>
    </xdr:sp>
    <xdr:clientData/>
  </xdr:twoCellAnchor>
  <xdr:twoCellAnchor>
    <xdr:from>
      <xdr:col>7</xdr:col>
      <xdr:colOff>47625</xdr:colOff>
      <xdr:row>22</xdr:row>
      <xdr:rowOff>0</xdr:rowOff>
    </xdr:from>
    <xdr:to>
      <xdr:col>8</xdr:col>
      <xdr:colOff>0</xdr:colOff>
      <xdr:row>22</xdr:row>
      <xdr:rowOff>0</xdr:rowOff>
    </xdr:to>
    <xdr:sp macro="" textlink="">
      <xdr:nvSpPr>
        <xdr:cNvPr id="111100" name="Text Box 4"/>
        <xdr:cNvSpPr txBox="1">
          <a:spLocks noChangeArrowheads="1"/>
        </xdr:cNvSpPr>
      </xdr:nvSpPr>
      <xdr:spPr bwMode="auto">
        <a:xfrm>
          <a:off x="6315075" y="3752850"/>
          <a:ext cx="619125" cy="0"/>
        </a:xfrm>
        <a:prstGeom prst="rect">
          <a:avLst/>
        </a:prstGeom>
        <a:solidFill>
          <a:srgbClr val="FFFFFF"/>
        </a:solidFill>
        <a:ln w="9525">
          <a:noFill/>
          <a:miter lim="800000"/>
          <a:headEnd/>
          <a:tailEnd/>
        </a:ln>
      </xdr:spPr>
    </xdr:sp>
    <xdr:clientData/>
  </xdr:twoCellAnchor>
  <xdr:twoCellAnchor>
    <xdr:from>
      <xdr:col>8</xdr:col>
      <xdr:colOff>0</xdr:colOff>
      <xdr:row>22</xdr:row>
      <xdr:rowOff>0</xdr:rowOff>
    </xdr:from>
    <xdr:to>
      <xdr:col>8</xdr:col>
      <xdr:colOff>0</xdr:colOff>
      <xdr:row>22</xdr:row>
      <xdr:rowOff>0</xdr:rowOff>
    </xdr:to>
    <xdr:sp macro="" textlink="">
      <xdr:nvSpPr>
        <xdr:cNvPr id="2053" name="Text Box 5"/>
        <xdr:cNvSpPr txBox="1">
          <a:spLocks noChangeArrowheads="1"/>
        </xdr:cNvSpPr>
      </xdr:nvSpPr>
      <xdr:spPr bwMode="auto">
        <a:xfrm>
          <a:off x="6829425" y="397192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Growth</a:t>
          </a:r>
        </a:p>
      </xdr:txBody>
    </xdr:sp>
    <xdr:clientData/>
  </xdr:twoCellAnchor>
  <xdr:twoCellAnchor>
    <xdr:from>
      <xdr:col>8</xdr:col>
      <xdr:colOff>28575</xdr:colOff>
      <xdr:row>22</xdr:row>
      <xdr:rowOff>0</xdr:rowOff>
    </xdr:from>
    <xdr:to>
      <xdr:col>11</xdr:col>
      <xdr:colOff>38100</xdr:colOff>
      <xdr:row>22</xdr:row>
      <xdr:rowOff>0</xdr:rowOff>
    </xdr:to>
    <xdr:sp macro="" textlink="">
      <xdr:nvSpPr>
        <xdr:cNvPr id="2054" name="Text Box 6"/>
        <xdr:cNvSpPr txBox="1">
          <a:spLocks noChangeArrowheads="1"/>
        </xdr:cNvSpPr>
      </xdr:nvSpPr>
      <xdr:spPr bwMode="auto">
        <a:xfrm>
          <a:off x="6858000" y="3971925"/>
          <a:ext cx="20383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New Operating </a:t>
          </a:r>
        </a:p>
        <a:p>
          <a:pPr algn="ctr" rtl="0">
            <a:defRPr sz="1000"/>
          </a:pPr>
          <a:r>
            <a:rPr lang="en-CA" sz="1100" b="1" i="0" u="none" strike="noStrike" baseline="0">
              <a:solidFill>
                <a:srgbClr val="000000"/>
              </a:solidFill>
              <a:latin typeface="Times New Roman"/>
              <a:cs typeface="Times New Roman"/>
            </a:rPr>
            <a:t>Needs</a:t>
          </a:r>
        </a:p>
      </xdr:txBody>
    </xdr:sp>
    <xdr:clientData/>
  </xdr:twoCellAnchor>
  <xdr:twoCellAnchor>
    <xdr:from>
      <xdr:col>11</xdr:col>
      <xdr:colOff>28575</xdr:colOff>
      <xdr:row>22</xdr:row>
      <xdr:rowOff>0</xdr:rowOff>
    </xdr:from>
    <xdr:to>
      <xdr:col>11</xdr:col>
      <xdr:colOff>628650</xdr:colOff>
      <xdr:row>22</xdr:row>
      <xdr:rowOff>0</xdr:rowOff>
    </xdr:to>
    <xdr:sp macro="" textlink="">
      <xdr:nvSpPr>
        <xdr:cNvPr id="2055" name="Text Box 7"/>
        <xdr:cNvSpPr txBox="1">
          <a:spLocks noChangeArrowheads="1"/>
        </xdr:cNvSpPr>
      </xdr:nvSpPr>
      <xdr:spPr bwMode="auto">
        <a:xfrm>
          <a:off x="8886825" y="3971925"/>
          <a:ext cx="60007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Efficiency Target</a:t>
          </a:r>
        </a:p>
      </xdr:txBody>
    </xdr:sp>
    <xdr:clientData/>
  </xdr:twoCellAnchor>
  <xdr:twoCellAnchor>
    <xdr:from>
      <xdr:col>4</xdr:col>
      <xdr:colOff>57150</xdr:colOff>
      <xdr:row>22</xdr:row>
      <xdr:rowOff>0</xdr:rowOff>
    </xdr:from>
    <xdr:to>
      <xdr:col>4</xdr:col>
      <xdr:colOff>600075</xdr:colOff>
      <xdr:row>22</xdr:row>
      <xdr:rowOff>0</xdr:rowOff>
    </xdr:to>
    <xdr:sp macro="" textlink="">
      <xdr:nvSpPr>
        <xdr:cNvPr id="111104" name="Text Box 8"/>
        <xdr:cNvSpPr txBox="1">
          <a:spLocks noChangeArrowheads="1"/>
        </xdr:cNvSpPr>
      </xdr:nvSpPr>
      <xdr:spPr bwMode="auto">
        <a:xfrm>
          <a:off x="4410075" y="3752850"/>
          <a:ext cx="542925" cy="0"/>
        </a:xfrm>
        <a:prstGeom prst="rect">
          <a:avLst/>
        </a:prstGeom>
        <a:solidFill>
          <a:srgbClr val="FFFFFF"/>
        </a:solidFill>
        <a:ln w="9525">
          <a:noFill/>
          <a:miter lim="800000"/>
          <a:headEnd/>
          <a:tailEnd/>
        </a:ln>
      </xdr:spPr>
    </xdr:sp>
    <xdr:clientData/>
  </xdr:twoCellAnchor>
  <xdr:twoCellAnchor>
    <xdr:from>
      <xdr:col>1</xdr:col>
      <xdr:colOff>9525</xdr:colOff>
      <xdr:row>22</xdr:row>
      <xdr:rowOff>0</xdr:rowOff>
    </xdr:from>
    <xdr:to>
      <xdr:col>1</xdr:col>
      <xdr:colOff>685800</xdr:colOff>
      <xdr:row>22</xdr:row>
      <xdr:rowOff>0</xdr:rowOff>
    </xdr:to>
    <xdr:sp macro="" textlink="">
      <xdr:nvSpPr>
        <xdr:cNvPr id="2057" name="Text Box 9"/>
        <xdr:cNvSpPr txBox="1">
          <a:spLocks noChangeArrowheads="1"/>
        </xdr:cNvSpPr>
      </xdr:nvSpPr>
      <xdr:spPr bwMode="auto">
        <a:xfrm>
          <a:off x="2266950" y="3971925"/>
          <a:ext cx="6762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2</xdr:col>
      <xdr:colOff>9525</xdr:colOff>
      <xdr:row>22</xdr:row>
      <xdr:rowOff>0</xdr:rowOff>
    </xdr:from>
    <xdr:to>
      <xdr:col>2</xdr:col>
      <xdr:colOff>647700</xdr:colOff>
      <xdr:row>22</xdr:row>
      <xdr:rowOff>0</xdr:rowOff>
    </xdr:to>
    <xdr:sp macro="" textlink="">
      <xdr:nvSpPr>
        <xdr:cNvPr id="2058" name="Text Box 10"/>
        <xdr:cNvSpPr txBox="1">
          <a:spLocks noChangeArrowheads="1"/>
        </xdr:cNvSpPr>
      </xdr:nvSpPr>
      <xdr:spPr bwMode="auto">
        <a:xfrm>
          <a:off x="2990850" y="3971925"/>
          <a:ext cx="6381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19050</xdr:colOff>
      <xdr:row>22</xdr:row>
      <xdr:rowOff>0</xdr:rowOff>
    </xdr:from>
    <xdr:to>
      <xdr:col>1</xdr:col>
      <xdr:colOff>685800</xdr:colOff>
      <xdr:row>22</xdr:row>
      <xdr:rowOff>0</xdr:rowOff>
    </xdr:to>
    <xdr:sp macro="" textlink="">
      <xdr:nvSpPr>
        <xdr:cNvPr id="2059" name="Text Box 11"/>
        <xdr:cNvSpPr txBox="1">
          <a:spLocks noChangeArrowheads="1"/>
        </xdr:cNvSpPr>
      </xdr:nvSpPr>
      <xdr:spPr bwMode="auto">
        <a:xfrm>
          <a:off x="2276475" y="3971925"/>
          <a:ext cx="6667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2</xdr:col>
      <xdr:colOff>0</xdr:colOff>
      <xdr:row>22</xdr:row>
      <xdr:rowOff>0</xdr:rowOff>
    </xdr:from>
    <xdr:to>
      <xdr:col>2</xdr:col>
      <xdr:colOff>647700</xdr:colOff>
      <xdr:row>22</xdr:row>
      <xdr:rowOff>0</xdr:rowOff>
    </xdr:to>
    <xdr:sp macro="" textlink="">
      <xdr:nvSpPr>
        <xdr:cNvPr id="2060" name="Text Box 12"/>
        <xdr:cNvSpPr txBox="1">
          <a:spLocks noChangeArrowheads="1"/>
        </xdr:cNvSpPr>
      </xdr:nvSpPr>
      <xdr:spPr bwMode="auto">
        <a:xfrm>
          <a:off x="2981325" y="3971925"/>
          <a:ext cx="64770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2</xdr:col>
      <xdr:colOff>0</xdr:colOff>
      <xdr:row>22</xdr:row>
      <xdr:rowOff>0</xdr:rowOff>
    </xdr:from>
    <xdr:to>
      <xdr:col>2</xdr:col>
      <xdr:colOff>333375</xdr:colOff>
      <xdr:row>22</xdr:row>
      <xdr:rowOff>0</xdr:rowOff>
    </xdr:to>
    <xdr:sp macro="" textlink="">
      <xdr:nvSpPr>
        <xdr:cNvPr id="2061" name="Text Box 13"/>
        <xdr:cNvSpPr txBox="1">
          <a:spLocks noChangeArrowheads="1"/>
        </xdr:cNvSpPr>
      </xdr:nvSpPr>
      <xdr:spPr bwMode="auto">
        <a:xfrm>
          <a:off x="2981325" y="3971925"/>
          <a:ext cx="3333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2006</a:t>
          </a:r>
        </a:p>
      </xdr:txBody>
    </xdr:sp>
    <xdr:clientData/>
  </xdr:twoCellAnchor>
  <xdr:twoCellAnchor>
    <xdr:from>
      <xdr:col>4</xdr:col>
      <xdr:colOff>9525</xdr:colOff>
      <xdr:row>22</xdr:row>
      <xdr:rowOff>0</xdr:rowOff>
    </xdr:from>
    <xdr:to>
      <xdr:col>4</xdr:col>
      <xdr:colOff>600075</xdr:colOff>
      <xdr:row>22</xdr:row>
      <xdr:rowOff>0</xdr:rowOff>
    </xdr:to>
    <xdr:sp macro="" textlink="">
      <xdr:nvSpPr>
        <xdr:cNvPr id="2062" name="Text Box 14"/>
        <xdr:cNvSpPr txBox="1">
          <a:spLocks noChangeArrowheads="1"/>
        </xdr:cNvSpPr>
      </xdr:nvSpPr>
      <xdr:spPr bwMode="auto">
        <a:xfrm>
          <a:off x="4324350" y="3971925"/>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5</xdr:col>
      <xdr:colOff>28575</xdr:colOff>
      <xdr:row>22</xdr:row>
      <xdr:rowOff>0</xdr:rowOff>
    </xdr:from>
    <xdr:to>
      <xdr:col>6</xdr:col>
      <xdr:colOff>0</xdr:colOff>
      <xdr:row>22</xdr:row>
      <xdr:rowOff>0</xdr:rowOff>
    </xdr:to>
    <xdr:sp macro="" textlink="">
      <xdr:nvSpPr>
        <xdr:cNvPr id="2063" name="Text Box 15"/>
        <xdr:cNvSpPr txBox="1">
          <a:spLocks noChangeArrowheads="1"/>
        </xdr:cNvSpPr>
      </xdr:nvSpPr>
      <xdr:spPr bwMode="auto">
        <a:xfrm>
          <a:off x="4943475" y="3971925"/>
          <a:ext cx="6667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Budget</a:t>
          </a:r>
        </a:p>
      </xdr:txBody>
    </xdr:sp>
    <xdr:clientData/>
  </xdr:twoCellAnchor>
  <xdr:twoCellAnchor>
    <xdr:from>
      <xdr:col>4</xdr:col>
      <xdr:colOff>19050</xdr:colOff>
      <xdr:row>22</xdr:row>
      <xdr:rowOff>0</xdr:rowOff>
    </xdr:from>
    <xdr:to>
      <xdr:col>4</xdr:col>
      <xdr:colOff>600075</xdr:colOff>
      <xdr:row>22</xdr:row>
      <xdr:rowOff>0</xdr:rowOff>
    </xdr:to>
    <xdr:sp macro="" textlink="">
      <xdr:nvSpPr>
        <xdr:cNvPr id="2064" name="Text Box 16"/>
        <xdr:cNvSpPr txBox="1">
          <a:spLocks noChangeArrowheads="1"/>
        </xdr:cNvSpPr>
      </xdr:nvSpPr>
      <xdr:spPr bwMode="auto">
        <a:xfrm>
          <a:off x="4333875" y="3971925"/>
          <a:ext cx="5810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5</xdr:col>
      <xdr:colOff>19050</xdr:colOff>
      <xdr:row>22</xdr:row>
      <xdr:rowOff>0</xdr:rowOff>
    </xdr:from>
    <xdr:to>
      <xdr:col>5</xdr:col>
      <xdr:colOff>666750</xdr:colOff>
      <xdr:row>22</xdr:row>
      <xdr:rowOff>0</xdr:rowOff>
    </xdr:to>
    <xdr:sp macro="" textlink="">
      <xdr:nvSpPr>
        <xdr:cNvPr id="2065" name="Text Box 17"/>
        <xdr:cNvSpPr txBox="1">
          <a:spLocks noChangeArrowheads="1"/>
        </xdr:cNvSpPr>
      </xdr:nvSpPr>
      <xdr:spPr bwMode="auto">
        <a:xfrm>
          <a:off x="4933950" y="3971925"/>
          <a:ext cx="64770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5</xdr:col>
      <xdr:colOff>28575</xdr:colOff>
      <xdr:row>22</xdr:row>
      <xdr:rowOff>0</xdr:rowOff>
    </xdr:from>
    <xdr:to>
      <xdr:col>6</xdr:col>
      <xdr:colOff>0</xdr:colOff>
      <xdr:row>22</xdr:row>
      <xdr:rowOff>0</xdr:rowOff>
    </xdr:to>
    <xdr:sp macro="" textlink="">
      <xdr:nvSpPr>
        <xdr:cNvPr id="2066" name="Text Box 18"/>
        <xdr:cNvSpPr txBox="1">
          <a:spLocks noChangeArrowheads="1"/>
        </xdr:cNvSpPr>
      </xdr:nvSpPr>
      <xdr:spPr bwMode="auto">
        <a:xfrm>
          <a:off x="4943475" y="3971925"/>
          <a:ext cx="6667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2007</a:t>
          </a:r>
        </a:p>
      </xdr:txBody>
    </xdr:sp>
    <xdr:clientData/>
  </xdr:twoCellAnchor>
  <xdr:twoCellAnchor>
    <xdr:from>
      <xdr:col>6</xdr:col>
      <xdr:colOff>95250</xdr:colOff>
      <xdr:row>22</xdr:row>
      <xdr:rowOff>0</xdr:rowOff>
    </xdr:from>
    <xdr:to>
      <xdr:col>6</xdr:col>
      <xdr:colOff>590550</xdr:colOff>
      <xdr:row>22</xdr:row>
      <xdr:rowOff>0</xdr:rowOff>
    </xdr:to>
    <xdr:sp macro="" textlink="">
      <xdr:nvSpPr>
        <xdr:cNvPr id="2067" name="Text Box 19"/>
        <xdr:cNvSpPr txBox="1">
          <a:spLocks noChangeArrowheads="1"/>
        </xdr:cNvSpPr>
      </xdr:nvSpPr>
      <xdr:spPr bwMode="auto">
        <a:xfrm>
          <a:off x="5705475" y="3971925"/>
          <a:ext cx="49530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6</xdr:col>
      <xdr:colOff>9525</xdr:colOff>
      <xdr:row>22</xdr:row>
      <xdr:rowOff>0</xdr:rowOff>
    </xdr:from>
    <xdr:to>
      <xdr:col>7</xdr:col>
      <xdr:colOff>9525</xdr:colOff>
      <xdr:row>22</xdr:row>
      <xdr:rowOff>0</xdr:rowOff>
    </xdr:to>
    <xdr:sp macro="" textlink="">
      <xdr:nvSpPr>
        <xdr:cNvPr id="2068" name="Text Box 20"/>
        <xdr:cNvSpPr txBox="1">
          <a:spLocks noChangeArrowheads="1"/>
        </xdr:cNvSpPr>
      </xdr:nvSpPr>
      <xdr:spPr bwMode="auto">
        <a:xfrm>
          <a:off x="5619750" y="3971925"/>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000" b="1" i="0" u="none" strike="noStrike" baseline="0">
              <a:solidFill>
                <a:srgbClr val="000000"/>
              </a:solidFill>
              <a:latin typeface="Times New Roman"/>
              <a:cs typeface="Times New Roman"/>
            </a:rPr>
            <a:t>Actual vs. </a:t>
          </a:r>
          <a:r>
            <a:rPr lang="en-CA" sz="1100" b="1" i="0" u="none" strike="noStrike" baseline="0">
              <a:solidFill>
                <a:srgbClr val="000000"/>
              </a:solidFill>
              <a:latin typeface="Times New Roman"/>
              <a:cs typeface="Times New Roman"/>
            </a:rPr>
            <a:t>Budget</a:t>
          </a:r>
        </a:p>
      </xdr:txBody>
    </xdr:sp>
    <xdr:clientData/>
  </xdr:twoCellAnchor>
  <xdr:twoCellAnchor>
    <xdr:from>
      <xdr:col>8</xdr:col>
      <xdr:colOff>0</xdr:colOff>
      <xdr:row>22</xdr:row>
      <xdr:rowOff>0</xdr:rowOff>
    </xdr:from>
    <xdr:to>
      <xdr:col>8</xdr:col>
      <xdr:colOff>47625</xdr:colOff>
      <xdr:row>22</xdr:row>
      <xdr:rowOff>0</xdr:rowOff>
    </xdr:to>
    <xdr:sp macro="" textlink="">
      <xdr:nvSpPr>
        <xdr:cNvPr id="2069" name="Text Box 21"/>
        <xdr:cNvSpPr txBox="1">
          <a:spLocks noChangeArrowheads="1"/>
        </xdr:cNvSpPr>
      </xdr:nvSpPr>
      <xdr:spPr bwMode="auto">
        <a:xfrm>
          <a:off x="6829425" y="3971925"/>
          <a:ext cx="4762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Adopted</a:t>
          </a:r>
        </a:p>
      </xdr:txBody>
    </xdr:sp>
    <xdr:clientData/>
  </xdr:twoCellAnchor>
  <xdr:twoCellAnchor>
    <xdr:from>
      <xdr:col>8</xdr:col>
      <xdr:colOff>0</xdr:colOff>
      <xdr:row>22</xdr:row>
      <xdr:rowOff>0</xdr:rowOff>
    </xdr:from>
    <xdr:to>
      <xdr:col>8</xdr:col>
      <xdr:colOff>57150</xdr:colOff>
      <xdr:row>22</xdr:row>
      <xdr:rowOff>0</xdr:rowOff>
    </xdr:to>
    <xdr:sp macro="" textlink="">
      <xdr:nvSpPr>
        <xdr:cNvPr id="2070" name="Text Box 22"/>
        <xdr:cNvSpPr txBox="1">
          <a:spLocks noChangeArrowheads="1"/>
        </xdr:cNvSpPr>
      </xdr:nvSpPr>
      <xdr:spPr bwMode="auto">
        <a:xfrm>
          <a:off x="6829425" y="3971925"/>
          <a:ext cx="571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FFFFFF"/>
              </a:solidFill>
              <a:latin typeface="Times New Roman"/>
              <a:cs typeface="Times New Roman"/>
            </a:rPr>
            <a:t>$000</a:t>
          </a:r>
        </a:p>
      </xdr:txBody>
    </xdr:sp>
    <xdr:clientData/>
  </xdr:twoCellAnchor>
  <xdr:twoCellAnchor>
    <xdr:from>
      <xdr:col>8</xdr:col>
      <xdr:colOff>76200</xdr:colOff>
      <xdr:row>22</xdr:row>
      <xdr:rowOff>0</xdr:rowOff>
    </xdr:from>
    <xdr:to>
      <xdr:col>8</xdr:col>
      <xdr:colOff>600075</xdr:colOff>
      <xdr:row>22</xdr:row>
      <xdr:rowOff>0</xdr:rowOff>
    </xdr:to>
    <xdr:sp macro="" textlink="">
      <xdr:nvSpPr>
        <xdr:cNvPr id="2071" name="Text Box 23"/>
        <xdr:cNvSpPr txBox="1">
          <a:spLocks noChangeArrowheads="1"/>
        </xdr:cNvSpPr>
      </xdr:nvSpPr>
      <xdr:spPr bwMode="auto">
        <a:xfrm>
          <a:off x="6905625" y="3971925"/>
          <a:ext cx="5238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FFFFFF"/>
              </a:solidFill>
              <a:latin typeface="Times New Roman"/>
              <a:cs typeface="Times New Roman"/>
            </a:rPr>
            <a:t>$000</a:t>
          </a:r>
        </a:p>
      </xdr:txBody>
    </xdr:sp>
    <xdr:clientData/>
  </xdr:twoCellAnchor>
  <xdr:twoCellAnchor>
    <xdr:from>
      <xdr:col>8</xdr:col>
      <xdr:colOff>0</xdr:colOff>
      <xdr:row>22</xdr:row>
      <xdr:rowOff>0</xdr:rowOff>
    </xdr:from>
    <xdr:to>
      <xdr:col>8</xdr:col>
      <xdr:colOff>438150</xdr:colOff>
      <xdr:row>22</xdr:row>
      <xdr:rowOff>0</xdr:rowOff>
    </xdr:to>
    <xdr:sp macro="" textlink="">
      <xdr:nvSpPr>
        <xdr:cNvPr id="2072" name="Text Box 24"/>
        <xdr:cNvSpPr txBox="1">
          <a:spLocks noChangeArrowheads="1"/>
        </xdr:cNvSpPr>
      </xdr:nvSpPr>
      <xdr:spPr bwMode="auto">
        <a:xfrm>
          <a:off x="6829425" y="3971925"/>
          <a:ext cx="4381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FFFFFF"/>
              </a:solidFill>
              <a:latin typeface="Times New Roman"/>
              <a:cs typeface="Times New Roman"/>
            </a:rPr>
            <a:t>2008</a:t>
          </a:r>
        </a:p>
      </xdr:txBody>
    </xdr:sp>
    <xdr:clientData/>
  </xdr:twoCellAnchor>
  <xdr:twoCellAnchor>
    <xdr:from>
      <xdr:col>8</xdr:col>
      <xdr:colOff>9525</xdr:colOff>
      <xdr:row>22</xdr:row>
      <xdr:rowOff>0</xdr:rowOff>
    </xdr:from>
    <xdr:to>
      <xdr:col>8</xdr:col>
      <xdr:colOff>600075</xdr:colOff>
      <xdr:row>22</xdr:row>
      <xdr:rowOff>0</xdr:rowOff>
    </xdr:to>
    <xdr:sp macro="" textlink="">
      <xdr:nvSpPr>
        <xdr:cNvPr id="2073" name="Text Box 25"/>
        <xdr:cNvSpPr txBox="1">
          <a:spLocks noChangeArrowheads="1"/>
        </xdr:cNvSpPr>
      </xdr:nvSpPr>
      <xdr:spPr bwMode="auto">
        <a:xfrm>
          <a:off x="6838950" y="3971925"/>
          <a:ext cx="59055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Adopted </a:t>
          </a:r>
          <a:r>
            <a:rPr lang="en-CA" sz="1000" b="1" i="0" u="none" strike="noStrike" baseline="0">
              <a:solidFill>
                <a:srgbClr val="000000"/>
              </a:solidFill>
              <a:latin typeface="Times New Roman"/>
              <a:cs typeface="Times New Roman"/>
            </a:rPr>
            <a:t>vs.</a:t>
          </a:r>
          <a:r>
            <a:rPr lang="en-CA" sz="1100" b="1" i="0" u="none" strike="noStrike" baseline="0">
              <a:solidFill>
                <a:srgbClr val="000000"/>
              </a:solidFill>
              <a:latin typeface="Times New Roman"/>
              <a:cs typeface="Times New Roman"/>
            </a:rPr>
            <a:t> Budget</a:t>
          </a:r>
        </a:p>
      </xdr:txBody>
    </xdr:sp>
    <xdr:clientData/>
  </xdr:twoCellAnchor>
  <xdr:twoCellAnchor>
    <xdr:from>
      <xdr:col>2</xdr:col>
      <xdr:colOff>85725</xdr:colOff>
      <xdr:row>46</xdr:row>
      <xdr:rowOff>0</xdr:rowOff>
    </xdr:from>
    <xdr:to>
      <xdr:col>2</xdr:col>
      <xdr:colOff>647700</xdr:colOff>
      <xdr:row>46</xdr:row>
      <xdr:rowOff>0</xdr:rowOff>
    </xdr:to>
    <xdr:sp macro="" textlink="">
      <xdr:nvSpPr>
        <xdr:cNvPr id="2075" name="Text Box 27"/>
        <xdr:cNvSpPr txBox="1">
          <a:spLocks noChangeArrowheads="1"/>
        </xdr:cNvSpPr>
      </xdr:nvSpPr>
      <xdr:spPr bwMode="auto">
        <a:xfrm>
          <a:off x="3067050" y="7877175"/>
          <a:ext cx="5619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xdr:col>
      <xdr:colOff>9525</xdr:colOff>
      <xdr:row>46</xdr:row>
      <xdr:rowOff>0</xdr:rowOff>
    </xdr:from>
    <xdr:to>
      <xdr:col>1</xdr:col>
      <xdr:colOff>685800</xdr:colOff>
      <xdr:row>46</xdr:row>
      <xdr:rowOff>0</xdr:rowOff>
    </xdr:to>
    <xdr:sp macro="" textlink="">
      <xdr:nvSpPr>
        <xdr:cNvPr id="2076" name="Text Box 28"/>
        <xdr:cNvSpPr txBox="1">
          <a:spLocks noChangeArrowheads="1"/>
        </xdr:cNvSpPr>
      </xdr:nvSpPr>
      <xdr:spPr bwMode="auto">
        <a:xfrm>
          <a:off x="2266950" y="7877175"/>
          <a:ext cx="6762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2</xdr:col>
      <xdr:colOff>9525</xdr:colOff>
      <xdr:row>46</xdr:row>
      <xdr:rowOff>0</xdr:rowOff>
    </xdr:from>
    <xdr:to>
      <xdr:col>2</xdr:col>
      <xdr:colOff>647700</xdr:colOff>
      <xdr:row>46</xdr:row>
      <xdr:rowOff>0</xdr:rowOff>
    </xdr:to>
    <xdr:sp macro="" textlink="">
      <xdr:nvSpPr>
        <xdr:cNvPr id="2077" name="Text Box 29"/>
        <xdr:cNvSpPr txBox="1">
          <a:spLocks noChangeArrowheads="1"/>
        </xdr:cNvSpPr>
      </xdr:nvSpPr>
      <xdr:spPr bwMode="auto">
        <a:xfrm>
          <a:off x="2990850" y="7877175"/>
          <a:ext cx="6381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Budget</a:t>
          </a:r>
        </a:p>
      </xdr:txBody>
    </xdr:sp>
    <xdr:clientData/>
  </xdr:twoCellAnchor>
  <xdr:twoCellAnchor>
    <xdr:from>
      <xdr:col>1</xdr:col>
      <xdr:colOff>19050</xdr:colOff>
      <xdr:row>46</xdr:row>
      <xdr:rowOff>0</xdr:rowOff>
    </xdr:from>
    <xdr:to>
      <xdr:col>1</xdr:col>
      <xdr:colOff>685800</xdr:colOff>
      <xdr:row>46</xdr:row>
      <xdr:rowOff>0</xdr:rowOff>
    </xdr:to>
    <xdr:sp macro="" textlink="">
      <xdr:nvSpPr>
        <xdr:cNvPr id="2078" name="Text Box 30"/>
        <xdr:cNvSpPr txBox="1">
          <a:spLocks noChangeArrowheads="1"/>
        </xdr:cNvSpPr>
      </xdr:nvSpPr>
      <xdr:spPr bwMode="auto">
        <a:xfrm>
          <a:off x="2276475" y="7877175"/>
          <a:ext cx="6667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2</xdr:col>
      <xdr:colOff>0</xdr:colOff>
      <xdr:row>46</xdr:row>
      <xdr:rowOff>0</xdr:rowOff>
    </xdr:from>
    <xdr:to>
      <xdr:col>2</xdr:col>
      <xdr:colOff>647700</xdr:colOff>
      <xdr:row>46</xdr:row>
      <xdr:rowOff>0</xdr:rowOff>
    </xdr:to>
    <xdr:sp macro="" textlink="">
      <xdr:nvSpPr>
        <xdr:cNvPr id="2079" name="Text Box 31"/>
        <xdr:cNvSpPr txBox="1">
          <a:spLocks noChangeArrowheads="1"/>
        </xdr:cNvSpPr>
      </xdr:nvSpPr>
      <xdr:spPr bwMode="auto">
        <a:xfrm>
          <a:off x="2981325" y="7877175"/>
          <a:ext cx="64770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2</xdr:col>
      <xdr:colOff>0</xdr:colOff>
      <xdr:row>46</xdr:row>
      <xdr:rowOff>0</xdr:rowOff>
    </xdr:from>
    <xdr:to>
      <xdr:col>2</xdr:col>
      <xdr:colOff>333375</xdr:colOff>
      <xdr:row>46</xdr:row>
      <xdr:rowOff>0</xdr:rowOff>
    </xdr:to>
    <xdr:sp macro="" textlink="">
      <xdr:nvSpPr>
        <xdr:cNvPr id="2080" name="Text Box 32"/>
        <xdr:cNvSpPr txBox="1">
          <a:spLocks noChangeArrowheads="1"/>
        </xdr:cNvSpPr>
      </xdr:nvSpPr>
      <xdr:spPr bwMode="auto">
        <a:xfrm>
          <a:off x="2981325" y="7877175"/>
          <a:ext cx="3333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2006</a:t>
          </a:r>
        </a:p>
      </xdr:txBody>
    </xdr:sp>
    <xdr:clientData/>
  </xdr:twoCellAnchor>
  <xdr:twoCellAnchor>
    <xdr:from>
      <xdr:col>6</xdr:col>
      <xdr:colOff>123825</xdr:colOff>
      <xdr:row>46</xdr:row>
      <xdr:rowOff>0</xdr:rowOff>
    </xdr:from>
    <xdr:to>
      <xdr:col>6</xdr:col>
      <xdr:colOff>590550</xdr:colOff>
      <xdr:row>46</xdr:row>
      <xdr:rowOff>0</xdr:rowOff>
    </xdr:to>
    <xdr:sp macro="" textlink="">
      <xdr:nvSpPr>
        <xdr:cNvPr id="2081" name="Text Box 33"/>
        <xdr:cNvSpPr txBox="1">
          <a:spLocks noChangeArrowheads="1"/>
        </xdr:cNvSpPr>
      </xdr:nvSpPr>
      <xdr:spPr bwMode="auto">
        <a:xfrm>
          <a:off x="5734050" y="7877175"/>
          <a:ext cx="46672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Maintain Existing Services</a:t>
          </a:r>
        </a:p>
      </xdr:txBody>
    </xdr:sp>
    <xdr:clientData/>
  </xdr:twoCellAnchor>
  <xdr:twoCellAnchor>
    <xdr:from>
      <xdr:col>7</xdr:col>
      <xdr:colOff>47625</xdr:colOff>
      <xdr:row>46</xdr:row>
      <xdr:rowOff>0</xdr:rowOff>
    </xdr:from>
    <xdr:to>
      <xdr:col>8</xdr:col>
      <xdr:colOff>0</xdr:colOff>
      <xdr:row>46</xdr:row>
      <xdr:rowOff>0</xdr:rowOff>
    </xdr:to>
    <xdr:sp macro="" textlink="">
      <xdr:nvSpPr>
        <xdr:cNvPr id="2082" name="Text Box 34"/>
        <xdr:cNvSpPr txBox="1">
          <a:spLocks noChangeArrowheads="1"/>
        </xdr:cNvSpPr>
      </xdr:nvSpPr>
      <xdr:spPr bwMode="auto">
        <a:xfrm>
          <a:off x="6248400" y="7877175"/>
          <a:ext cx="58102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Provincial / Legislated</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2083" name="Text Box 35"/>
        <xdr:cNvSpPr txBox="1">
          <a:spLocks noChangeArrowheads="1"/>
        </xdr:cNvSpPr>
      </xdr:nvSpPr>
      <xdr:spPr bwMode="auto">
        <a:xfrm>
          <a:off x="6829425" y="7877175"/>
          <a:ext cx="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Growth</a:t>
          </a:r>
        </a:p>
      </xdr:txBody>
    </xdr:sp>
    <xdr:clientData/>
  </xdr:twoCellAnchor>
  <xdr:twoCellAnchor>
    <xdr:from>
      <xdr:col>4</xdr:col>
      <xdr:colOff>57150</xdr:colOff>
      <xdr:row>46</xdr:row>
      <xdr:rowOff>0</xdr:rowOff>
    </xdr:from>
    <xdr:to>
      <xdr:col>4</xdr:col>
      <xdr:colOff>600075</xdr:colOff>
      <xdr:row>46</xdr:row>
      <xdr:rowOff>0</xdr:rowOff>
    </xdr:to>
    <xdr:sp macro="" textlink="">
      <xdr:nvSpPr>
        <xdr:cNvPr id="2084" name="Text Box 36"/>
        <xdr:cNvSpPr txBox="1">
          <a:spLocks noChangeArrowheads="1"/>
        </xdr:cNvSpPr>
      </xdr:nvSpPr>
      <xdr:spPr bwMode="auto">
        <a:xfrm>
          <a:off x="4371975" y="7877175"/>
          <a:ext cx="54292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 </a:t>
          </a:r>
        </a:p>
        <a:p>
          <a:pPr algn="ctr" rtl="0">
            <a:defRPr sz="1000"/>
          </a:pPr>
          <a:r>
            <a:rPr lang="en-CA" sz="1000" b="1" i="0" u="none" strike="noStrike" baseline="0">
              <a:solidFill>
                <a:srgbClr val="000000"/>
              </a:solidFill>
              <a:latin typeface="Times New Roman"/>
              <a:cs typeface="Times New Roman"/>
            </a:rPr>
            <a:t>Adjustments</a:t>
          </a:r>
        </a:p>
      </xdr:txBody>
    </xdr:sp>
    <xdr:clientData/>
  </xdr:twoCellAnchor>
  <xdr:twoCellAnchor>
    <xdr:from>
      <xdr:col>4</xdr:col>
      <xdr:colOff>9525</xdr:colOff>
      <xdr:row>46</xdr:row>
      <xdr:rowOff>0</xdr:rowOff>
    </xdr:from>
    <xdr:to>
      <xdr:col>4</xdr:col>
      <xdr:colOff>600075</xdr:colOff>
      <xdr:row>46</xdr:row>
      <xdr:rowOff>0</xdr:rowOff>
    </xdr:to>
    <xdr:sp macro="" textlink="">
      <xdr:nvSpPr>
        <xdr:cNvPr id="2085" name="Text Box 37"/>
        <xdr:cNvSpPr txBox="1">
          <a:spLocks noChangeArrowheads="1"/>
        </xdr:cNvSpPr>
      </xdr:nvSpPr>
      <xdr:spPr bwMode="auto">
        <a:xfrm>
          <a:off x="4324350" y="7877175"/>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5</xdr:col>
      <xdr:colOff>28575</xdr:colOff>
      <xdr:row>46</xdr:row>
      <xdr:rowOff>0</xdr:rowOff>
    </xdr:from>
    <xdr:to>
      <xdr:col>6</xdr:col>
      <xdr:colOff>0</xdr:colOff>
      <xdr:row>46</xdr:row>
      <xdr:rowOff>0</xdr:rowOff>
    </xdr:to>
    <xdr:sp macro="" textlink="">
      <xdr:nvSpPr>
        <xdr:cNvPr id="2086" name="Text Box 38"/>
        <xdr:cNvSpPr txBox="1">
          <a:spLocks noChangeArrowheads="1"/>
        </xdr:cNvSpPr>
      </xdr:nvSpPr>
      <xdr:spPr bwMode="auto">
        <a:xfrm>
          <a:off x="4943475" y="7877175"/>
          <a:ext cx="6667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Budget</a:t>
          </a:r>
        </a:p>
      </xdr:txBody>
    </xdr:sp>
    <xdr:clientData/>
  </xdr:twoCellAnchor>
  <xdr:twoCellAnchor>
    <xdr:from>
      <xdr:col>4</xdr:col>
      <xdr:colOff>19050</xdr:colOff>
      <xdr:row>46</xdr:row>
      <xdr:rowOff>0</xdr:rowOff>
    </xdr:from>
    <xdr:to>
      <xdr:col>4</xdr:col>
      <xdr:colOff>600075</xdr:colOff>
      <xdr:row>46</xdr:row>
      <xdr:rowOff>0</xdr:rowOff>
    </xdr:to>
    <xdr:sp macro="" textlink="">
      <xdr:nvSpPr>
        <xdr:cNvPr id="2087" name="Text Box 39"/>
        <xdr:cNvSpPr txBox="1">
          <a:spLocks noChangeArrowheads="1"/>
        </xdr:cNvSpPr>
      </xdr:nvSpPr>
      <xdr:spPr bwMode="auto">
        <a:xfrm>
          <a:off x="4333875" y="7877175"/>
          <a:ext cx="5810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5</xdr:col>
      <xdr:colOff>19050</xdr:colOff>
      <xdr:row>46</xdr:row>
      <xdr:rowOff>0</xdr:rowOff>
    </xdr:from>
    <xdr:to>
      <xdr:col>5</xdr:col>
      <xdr:colOff>666750</xdr:colOff>
      <xdr:row>46</xdr:row>
      <xdr:rowOff>0</xdr:rowOff>
    </xdr:to>
    <xdr:sp macro="" textlink="">
      <xdr:nvSpPr>
        <xdr:cNvPr id="2088" name="Text Box 40"/>
        <xdr:cNvSpPr txBox="1">
          <a:spLocks noChangeArrowheads="1"/>
        </xdr:cNvSpPr>
      </xdr:nvSpPr>
      <xdr:spPr bwMode="auto">
        <a:xfrm>
          <a:off x="4933950" y="7877175"/>
          <a:ext cx="64770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5</xdr:col>
      <xdr:colOff>28575</xdr:colOff>
      <xdr:row>46</xdr:row>
      <xdr:rowOff>0</xdr:rowOff>
    </xdr:from>
    <xdr:to>
      <xdr:col>6</xdr:col>
      <xdr:colOff>0</xdr:colOff>
      <xdr:row>46</xdr:row>
      <xdr:rowOff>0</xdr:rowOff>
    </xdr:to>
    <xdr:sp macro="" textlink="">
      <xdr:nvSpPr>
        <xdr:cNvPr id="2089" name="Text Box 41"/>
        <xdr:cNvSpPr txBox="1">
          <a:spLocks noChangeArrowheads="1"/>
        </xdr:cNvSpPr>
      </xdr:nvSpPr>
      <xdr:spPr bwMode="auto">
        <a:xfrm>
          <a:off x="4943475" y="7877175"/>
          <a:ext cx="6667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2007</a:t>
          </a:r>
        </a:p>
      </xdr:txBody>
    </xdr:sp>
    <xdr:clientData/>
  </xdr:twoCellAnchor>
  <xdr:twoCellAnchor>
    <xdr:from>
      <xdr:col>6</xdr:col>
      <xdr:colOff>95250</xdr:colOff>
      <xdr:row>46</xdr:row>
      <xdr:rowOff>0</xdr:rowOff>
    </xdr:from>
    <xdr:to>
      <xdr:col>6</xdr:col>
      <xdr:colOff>590550</xdr:colOff>
      <xdr:row>46</xdr:row>
      <xdr:rowOff>0</xdr:rowOff>
    </xdr:to>
    <xdr:sp macro="" textlink="">
      <xdr:nvSpPr>
        <xdr:cNvPr id="2090" name="Text Box 42"/>
        <xdr:cNvSpPr txBox="1">
          <a:spLocks noChangeArrowheads="1"/>
        </xdr:cNvSpPr>
      </xdr:nvSpPr>
      <xdr:spPr bwMode="auto">
        <a:xfrm>
          <a:off x="5705475" y="7877175"/>
          <a:ext cx="49530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6</xdr:col>
      <xdr:colOff>9525</xdr:colOff>
      <xdr:row>46</xdr:row>
      <xdr:rowOff>0</xdr:rowOff>
    </xdr:from>
    <xdr:to>
      <xdr:col>7</xdr:col>
      <xdr:colOff>9525</xdr:colOff>
      <xdr:row>46</xdr:row>
      <xdr:rowOff>0</xdr:rowOff>
    </xdr:to>
    <xdr:sp macro="" textlink="">
      <xdr:nvSpPr>
        <xdr:cNvPr id="2091" name="Text Box 43"/>
        <xdr:cNvSpPr txBox="1">
          <a:spLocks noChangeArrowheads="1"/>
        </xdr:cNvSpPr>
      </xdr:nvSpPr>
      <xdr:spPr bwMode="auto">
        <a:xfrm>
          <a:off x="5619750" y="7877175"/>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000" b="1" i="0" u="none" strike="noStrike" baseline="0">
              <a:solidFill>
                <a:srgbClr val="000000"/>
              </a:solidFill>
              <a:latin typeface="Times New Roman"/>
              <a:cs typeface="Times New Roman"/>
            </a:rPr>
            <a:t>Actual vs. </a:t>
          </a:r>
          <a:r>
            <a:rPr lang="en-CA" sz="1100" b="1" i="0" u="none" strike="noStrike" baseline="0">
              <a:solidFill>
                <a:srgbClr val="000000"/>
              </a:solidFill>
              <a:latin typeface="Times New Roman"/>
              <a:cs typeface="Times New Roman"/>
            </a:rPr>
            <a:t>Budget</a:t>
          </a:r>
        </a:p>
      </xdr:txBody>
    </xdr:sp>
    <xdr:clientData/>
  </xdr:twoCellAnchor>
  <xdr:twoCellAnchor>
    <xdr:from>
      <xdr:col>8</xdr:col>
      <xdr:colOff>0</xdr:colOff>
      <xdr:row>46</xdr:row>
      <xdr:rowOff>0</xdr:rowOff>
    </xdr:from>
    <xdr:to>
      <xdr:col>8</xdr:col>
      <xdr:colOff>47625</xdr:colOff>
      <xdr:row>46</xdr:row>
      <xdr:rowOff>0</xdr:rowOff>
    </xdr:to>
    <xdr:sp macro="" textlink="">
      <xdr:nvSpPr>
        <xdr:cNvPr id="2092" name="Text Box 44"/>
        <xdr:cNvSpPr txBox="1">
          <a:spLocks noChangeArrowheads="1"/>
        </xdr:cNvSpPr>
      </xdr:nvSpPr>
      <xdr:spPr bwMode="auto">
        <a:xfrm>
          <a:off x="6829425" y="7877175"/>
          <a:ext cx="4762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Adopted</a:t>
          </a:r>
        </a:p>
      </xdr:txBody>
    </xdr:sp>
    <xdr:clientData/>
  </xdr:twoCellAnchor>
  <xdr:twoCellAnchor>
    <xdr:from>
      <xdr:col>8</xdr:col>
      <xdr:colOff>0</xdr:colOff>
      <xdr:row>46</xdr:row>
      <xdr:rowOff>0</xdr:rowOff>
    </xdr:from>
    <xdr:to>
      <xdr:col>8</xdr:col>
      <xdr:colOff>57150</xdr:colOff>
      <xdr:row>46</xdr:row>
      <xdr:rowOff>0</xdr:rowOff>
    </xdr:to>
    <xdr:sp macro="" textlink="">
      <xdr:nvSpPr>
        <xdr:cNvPr id="2093" name="Text Box 45"/>
        <xdr:cNvSpPr txBox="1">
          <a:spLocks noChangeArrowheads="1"/>
        </xdr:cNvSpPr>
      </xdr:nvSpPr>
      <xdr:spPr bwMode="auto">
        <a:xfrm>
          <a:off x="6829425" y="7877175"/>
          <a:ext cx="571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FFFFFF"/>
              </a:solidFill>
              <a:latin typeface="Times New Roman"/>
              <a:cs typeface="Times New Roman"/>
            </a:rPr>
            <a:t>$000</a:t>
          </a:r>
        </a:p>
      </xdr:txBody>
    </xdr:sp>
    <xdr:clientData/>
  </xdr:twoCellAnchor>
  <xdr:twoCellAnchor>
    <xdr:from>
      <xdr:col>8</xdr:col>
      <xdr:colOff>76200</xdr:colOff>
      <xdr:row>46</xdr:row>
      <xdr:rowOff>0</xdr:rowOff>
    </xdr:from>
    <xdr:to>
      <xdr:col>8</xdr:col>
      <xdr:colOff>600075</xdr:colOff>
      <xdr:row>46</xdr:row>
      <xdr:rowOff>0</xdr:rowOff>
    </xdr:to>
    <xdr:sp macro="" textlink="">
      <xdr:nvSpPr>
        <xdr:cNvPr id="2094" name="Text Box 46"/>
        <xdr:cNvSpPr txBox="1">
          <a:spLocks noChangeArrowheads="1"/>
        </xdr:cNvSpPr>
      </xdr:nvSpPr>
      <xdr:spPr bwMode="auto">
        <a:xfrm>
          <a:off x="6905625" y="7877175"/>
          <a:ext cx="5238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FFFFFF"/>
              </a:solidFill>
              <a:latin typeface="Times New Roman"/>
              <a:cs typeface="Times New Roman"/>
            </a:rPr>
            <a:t>$000</a:t>
          </a:r>
        </a:p>
      </xdr:txBody>
    </xdr:sp>
    <xdr:clientData/>
  </xdr:twoCellAnchor>
  <xdr:twoCellAnchor>
    <xdr:from>
      <xdr:col>8</xdr:col>
      <xdr:colOff>0</xdr:colOff>
      <xdr:row>46</xdr:row>
      <xdr:rowOff>0</xdr:rowOff>
    </xdr:from>
    <xdr:to>
      <xdr:col>8</xdr:col>
      <xdr:colOff>438150</xdr:colOff>
      <xdr:row>46</xdr:row>
      <xdr:rowOff>0</xdr:rowOff>
    </xdr:to>
    <xdr:sp macro="" textlink="">
      <xdr:nvSpPr>
        <xdr:cNvPr id="2095" name="Text Box 47"/>
        <xdr:cNvSpPr txBox="1">
          <a:spLocks noChangeArrowheads="1"/>
        </xdr:cNvSpPr>
      </xdr:nvSpPr>
      <xdr:spPr bwMode="auto">
        <a:xfrm>
          <a:off x="6829425" y="7877175"/>
          <a:ext cx="4381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FFFFFF"/>
              </a:solidFill>
              <a:latin typeface="Times New Roman"/>
              <a:cs typeface="Times New Roman"/>
            </a:rPr>
            <a:t>2008</a:t>
          </a:r>
        </a:p>
      </xdr:txBody>
    </xdr:sp>
    <xdr:clientData/>
  </xdr:twoCellAnchor>
  <xdr:twoCellAnchor>
    <xdr:from>
      <xdr:col>8</xdr:col>
      <xdr:colOff>9525</xdr:colOff>
      <xdr:row>46</xdr:row>
      <xdr:rowOff>0</xdr:rowOff>
    </xdr:from>
    <xdr:to>
      <xdr:col>8</xdr:col>
      <xdr:colOff>600075</xdr:colOff>
      <xdr:row>46</xdr:row>
      <xdr:rowOff>0</xdr:rowOff>
    </xdr:to>
    <xdr:sp macro="" textlink="">
      <xdr:nvSpPr>
        <xdr:cNvPr id="2096" name="Text Box 48"/>
        <xdr:cNvSpPr txBox="1">
          <a:spLocks noChangeArrowheads="1"/>
        </xdr:cNvSpPr>
      </xdr:nvSpPr>
      <xdr:spPr bwMode="auto">
        <a:xfrm>
          <a:off x="6838950" y="7877175"/>
          <a:ext cx="59055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Adopted </a:t>
          </a:r>
          <a:r>
            <a:rPr lang="en-CA" sz="1000" b="1" i="0" u="none" strike="noStrike" baseline="0">
              <a:solidFill>
                <a:srgbClr val="000000"/>
              </a:solidFill>
              <a:latin typeface="Times New Roman"/>
              <a:cs typeface="Times New Roman"/>
            </a:rPr>
            <a:t>vs.</a:t>
          </a:r>
          <a:r>
            <a:rPr lang="en-CA" sz="1100" b="1" i="0" u="none" strike="noStrike" baseline="0">
              <a:solidFill>
                <a:srgbClr val="000000"/>
              </a:solidFill>
              <a:latin typeface="Times New Roman"/>
              <a:cs typeface="Times New Roman"/>
            </a:rPr>
            <a:t> Budget</a:t>
          </a:r>
        </a:p>
      </xdr:txBody>
    </xdr:sp>
    <xdr:clientData/>
  </xdr:twoCellAnchor>
  <xdr:twoCellAnchor>
    <xdr:from>
      <xdr:col>11</xdr:col>
      <xdr:colOff>28575</xdr:colOff>
      <xdr:row>46</xdr:row>
      <xdr:rowOff>0</xdr:rowOff>
    </xdr:from>
    <xdr:to>
      <xdr:col>11</xdr:col>
      <xdr:colOff>628650</xdr:colOff>
      <xdr:row>46</xdr:row>
      <xdr:rowOff>0</xdr:rowOff>
    </xdr:to>
    <xdr:sp macro="" textlink="">
      <xdr:nvSpPr>
        <xdr:cNvPr id="2097" name="Text Box 49"/>
        <xdr:cNvSpPr txBox="1">
          <a:spLocks noChangeArrowheads="1"/>
        </xdr:cNvSpPr>
      </xdr:nvSpPr>
      <xdr:spPr bwMode="auto">
        <a:xfrm>
          <a:off x="8886825" y="7877175"/>
          <a:ext cx="600075"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Efficiency Target</a:t>
          </a:r>
        </a:p>
      </xdr:txBody>
    </xdr:sp>
    <xdr:clientData/>
  </xdr:twoCellAnchor>
  <xdr:twoCellAnchor>
    <xdr:from>
      <xdr:col>12</xdr:col>
      <xdr:colOff>57150</xdr:colOff>
      <xdr:row>22</xdr:row>
      <xdr:rowOff>0</xdr:rowOff>
    </xdr:from>
    <xdr:to>
      <xdr:col>12</xdr:col>
      <xdr:colOff>666750</xdr:colOff>
      <xdr:row>22</xdr:row>
      <xdr:rowOff>0</xdr:rowOff>
    </xdr:to>
    <xdr:sp macro="" textlink="">
      <xdr:nvSpPr>
        <xdr:cNvPr id="2112" name="Text Box 64"/>
        <xdr:cNvSpPr txBox="1">
          <a:spLocks noChangeArrowheads="1"/>
        </xdr:cNvSpPr>
      </xdr:nvSpPr>
      <xdr:spPr bwMode="auto">
        <a:xfrm>
          <a:off x="10172700" y="3971925"/>
          <a:ext cx="6096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endParaRPr lang="en-CA" sz="1000" b="1" i="0" u="none" strike="noStrike" baseline="0">
            <a:solidFill>
              <a:srgbClr val="000000"/>
            </a:solidFill>
            <a:latin typeface="Times New Roman"/>
            <a:cs typeface="Times New Roman"/>
          </a:endParaRPr>
        </a:p>
      </xdr:txBody>
    </xdr:sp>
    <xdr:clientData/>
  </xdr:twoCellAnchor>
  <xdr:twoCellAnchor>
    <xdr:from>
      <xdr:col>12</xdr:col>
      <xdr:colOff>9525</xdr:colOff>
      <xdr:row>22</xdr:row>
      <xdr:rowOff>0</xdr:rowOff>
    </xdr:from>
    <xdr:to>
      <xdr:col>12</xdr:col>
      <xdr:colOff>666750</xdr:colOff>
      <xdr:row>22</xdr:row>
      <xdr:rowOff>0</xdr:rowOff>
    </xdr:to>
    <xdr:sp macro="" textlink="">
      <xdr:nvSpPr>
        <xdr:cNvPr id="2113" name="Text Box 65"/>
        <xdr:cNvSpPr txBox="1">
          <a:spLocks noChangeArrowheads="1"/>
        </xdr:cNvSpPr>
      </xdr:nvSpPr>
      <xdr:spPr bwMode="auto">
        <a:xfrm>
          <a:off x="10125075" y="3971925"/>
          <a:ext cx="6572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12</xdr:col>
      <xdr:colOff>19050</xdr:colOff>
      <xdr:row>22</xdr:row>
      <xdr:rowOff>0</xdr:rowOff>
    </xdr:from>
    <xdr:to>
      <xdr:col>12</xdr:col>
      <xdr:colOff>666750</xdr:colOff>
      <xdr:row>22</xdr:row>
      <xdr:rowOff>0</xdr:rowOff>
    </xdr:to>
    <xdr:sp macro="" textlink="">
      <xdr:nvSpPr>
        <xdr:cNvPr id="2114" name="Text Box 66"/>
        <xdr:cNvSpPr txBox="1">
          <a:spLocks noChangeArrowheads="1"/>
        </xdr:cNvSpPr>
      </xdr:nvSpPr>
      <xdr:spPr bwMode="auto">
        <a:xfrm>
          <a:off x="10134600" y="3971925"/>
          <a:ext cx="64770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12</xdr:col>
      <xdr:colOff>57150</xdr:colOff>
      <xdr:row>46</xdr:row>
      <xdr:rowOff>0</xdr:rowOff>
    </xdr:from>
    <xdr:to>
      <xdr:col>12</xdr:col>
      <xdr:colOff>666750</xdr:colOff>
      <xdr:row>46</xdr:row>
      <xdr:rowOff>0</xdr:rowOff>
    </xdr:to>
    <xdr:sp macro="" textlink="">
      <xdr:nvSpPr>
        <xdr:cNvPr id="2115" name="Text Box 67"/>
        <xdr:cNvSpPr txBox="1">
          <a:spLocks noChangeArrowheads="1"/>
        </xdr:cNvSpPr>
      </xdr:nvSpPr>
      <xdr:spPr bwMode="auto">
        <a:xfrm>
          <a:off x="10172700" y="7877175"/>
          <a:ext cx="6096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CA" sz="1100" b="1" i="0" u="none" strike="noStrike" baseline="0">
              <a:solidFill>
                <a:srgbClr val="000000"/>
              </a:solidFill>
              <a:latin typeface="Times New Roman"/>
              <a:cs typeface="Times New Roman"/>
            </a:rPr>
            <a:t>2007 </a:t>
          </a:r>
        </a:p>
        <a:p>
          <a:pPr algn="ctr" rtl="0">
            <a:defRPr sz="1000"/>
          </a:pPr>
          <a:r>
            <a:rPr lang="en-CA" sz="1000" b="1" i="0" u="none" strike="noStrike" baseline="0">
              <a:solidFill>
                <a:srgbClr val="000000"/>
              </a:solidFill>
              <a:latin typeface="Times New Roman"/>
              <a:cs typeface="Times New Roman"/>
            </a:rPr>
            <a:t>Adjustments</a:t>
          </a:r>
        </a:p>
      </xdr:txBody>
    </xdr:sp>
    <xdr:clientData/>
  </xdr:twoCellAnchor>
  <xdr:twoCellAnchor>
    <xdr:from>
      <xdr:col>12</xdr:col>
      <xdr:colOff>9525</xdr:colOff>
      <xdr:row>46</xdr:row>
      <xdr:rowOff>0</xdr:rowOff>
    </xdr:from>
    <xdr:to>
      <xdr:col>12</xdr:col>
      <xdr:colOff>666750</xdr:colOff>
      <xdr:row>46</xdr:row>
      <xdr:rowOff>0</xdr:rowOff>
    </xdr:to>
    <xdr:sp macro="" textlink="">
      <xdr:nvSpPr>
        <xdr:cNvPr id="2116" name="Text Box 68"/>
        <xdr:cNvSpPr txBox="1">
          <a:spLocks noChangeArrowheads="1"/>
        </xdr:cNvSpPr>
      </xdr:nvSpPr>
      <xdr:spPr bwMode="auto">
        <a:xfrm>
          <a:off x="10125075" y="7877175"/>
          <a:ext cx="6572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12</xdr:col>
      <xdr:colOff>19050</xdr:colOff>
      <xdr:row>46</xdr:row>
      <xdr:rowOff>0</xdr:rowOff>
    </xdr:from>
    <xdr:to>
      <xdr:col>12</xdr:col>
      <xdr:colOff>666750</xdr:colOff>
      <xdr:row>46</xdr:row>
      <xdr:rowOff>0</xdr:rowOff>
    </xdr:to>
    <xdr:sp macro="" textlink="">
      <xdr:nvSpPr>
        <xdr:cNvPr id="2117" name="Text Box 69"/>
        <xdr:cNvSpPr txBox="1">
          <a:spLocks noChangeArrowheads="1"/>
        </xdr:cNvSpPr>
      </xdr:nvSpPr>
      <xdr:spPr bwMode="auto">
        <a:xfrm>
          <a:off x="10134600" y="7877175"/>
          <a:ext cx="64770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2</xdr:col>
      <xdr:colOff>0</xdr:colOff>
      <xdr:row>22</xdr:row>
      <xdr:rowOff>0</xdr:rowOff>
    </xdr:from>
    <xdr:to>
      <xdr:col>2</xdr:col>
      <xdr:colOff>0</xdr:colOff>
      <xdr:row>22</xdr:row>
      <xdr:rowOff>0</xdr:rowOff>
    </xdr:to>
    <xdr:sp macro="" textlink="">
      <xdr:nvSpPr>
        <xdr:cNvPr id="2125" name="Text Box 77"/>
        <xdr:cNvSpPr txBox="1">
          <a:spLocks noChangeArrowheads="1"/>
        </xdr:cNvSpPr>
      </xdr:nvSpPr>
      <xdr:spPr bwMode="auto">
        <a:xfrm>
          <a:off x="2981325" y="39719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2</xdr:col>
      <xdr:colOff>0</xdr:colOff>
      <xdr:row>22</xdr:row>
      <xdr:rowOff>0</xdr:rowOff>
    </xdr:from>
    <xdr:to>
      <xdr:col>2</xdr:col>
      <xdr:colOff>0</xdr:colOff>
      <xdr:row>22</xdr:row>
      <xdr:rowOff>0</xdr:rowOff>
    </xdr:to>
    <xdr:sp macro="" textlink="">
      <xdr:nvSpPr>
        <xdr:cNvPr id="2126" name="Text Box 78"/>
        <xdr:cNvSpPr txBox="1">
          <a:spLocks noChangeArrowheads="1"/>
        </xdr:cNvSpPr>
      </xdr:nvSpPr>
      <xdr:spPr bwMode="auto">
        <a:xfrm>
          <a:off x="2981325" y="39719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2</xdr:col>
      <xdr:colOff>0</xdr:colOff>
      <xdr:row>22</xdr:row>
      <xdr:rowOff>0</xdr:rowOff>
    </xdr:from>
    <xdr:to>
      <xdr:col>2</xdr:col>
      <xdr:colOff>0</xdr:colOff>
      <xdr:row>22</xdr:row>
      <xdr:rowOff>0</xdr:rowOff>
    </xdr:to>
    <xdr:sp macro="" textlink="">
      <xdr:nvSpPr>
        <xdr:cNvPr id="2127" name="Text Box 79"/>
        <xdr:cNvSpPr txBox="1">
          <a:spLocks noChangeArrowheads="1"/>
        </xdr:cNvSpPr>
      </xdr:nvSpPr>
      <xdr:spPr bwMode="auto">
        <a:xfrm>
          <a:off x="2981325" y="39719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2</xdr:col>
      <xdr:colOff>0</xdr:colOff>
      <xdr:row>22</xdr:row>
      <xdr:rowOff>0</xdr:rowOff>
    </xdr:from>
    <xdr:to>
      <xdr:col>2</xdr:col>
      <xdr:colOff>0</xdr:colOff>
      <xdr:row>22</xdr:row>
      <xdr:rowOff>0</xdr:rowOff>
    </xdr:to>
    <xdr:sp macro="" textlink="">
      <xdr:nvSpPr>
        <xdr:cNvPr id="2128" name="Text Box 80"/>
        <xdr:cNvSpPr txBox="1">
          <a:spLocks noChangeArrowheads="1"/>
        </xdr:cNvSpPr>
      </xdr:nvSpPr>
      <xdr:spPr bwMode="auto">
        <a:xfrm>
          <a:off x="2981325" y="39719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2</xdr:col>
      <xdr:colOff>9525</xdr:colOff>
      <xdr:row>22</xdr:row>
      <xdr:rowOff>0</xdr:rowOff>
    </xdr:from>
    <xdr:to>
      <xdr:col>2</xdr:col>
      <xdr:colOff>647700</xdr:colOff>
      <xdr:row>22</xdr:row>
      <xdr:rowOff>0</xdr:rowOff>
    </xdr:to>
    <xdr:sp macro="" textlink="">
      <xdr:nvSpPr>
        <xdr:cNvPr id="2129" name="Text Box 81"/>
        <xdr:cNvSpPr txBox="1">
          <a:spLocks noChangeArrowheads="1"/>
        </xdr:cNvSpPr>
      </xdr:nvSpPr>
      <xdr:spPr bwMode="auto">
        <a:xfrm>
          <a:off x="2990850" y="3971925"/>
          <a:ext cx="6381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2</xdr:col>
      <xdr:colOff>19050</xdr:colOff>
      <xdr:row>22</xdr:row>
      <xdr:rowOff>0</xdr:rowOff>
    </xdr:from>
    <xdr:to>
      <xdr:col>2</xdr:col>
      <xdr:colOff>647700</xdr:colOff>
      <xdr:row>22</xdr:row>
      <xdr:rowOff>0</xdr:rowOff>
    </xdr:to>
    <xdr:sp macro="" textlink="">
      <xdr:nvSpPr>
        <xdr:cNvPr id="2130" name="Text Box 82"/>
        <xdr:cNvSpPr txBox="1">
          <a:spLocks noChangeArrowheads="1"/>
        </xdr:cNvSpPr>
      </xdr:nvSpPr>
      <xdr:spPr bwMode="auto">
        <a:xfrm>
          <a:off x="3000375" y="3971925"/>
          <a:ext cx="6286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3</xdr:col>
      <xdr:colOff>9525</xdr:colOff>
      <xdr:row>22</xdr:row>
      <xdr:rowOff>0</xdr:rowOff>
    </xdr:from>
    <xdr:to>
      <xdr:col>3</xdr:col>
      <xdr:colOff>600075</xdr:colOff>
      <xdr:row>22</xdr:row>
      <xdr:rowOff>0</xdr:rowOff>
    </xdr:to>
    <xdr:sp macro="" textlink="">
      <xdr:nvSpPr>
        <xdr:cNvPr id="2133" name="Text Box 85"/>
        <xdr:cNvSpPr txBox="1">
          <a:spLocks noChangeArrowheads="1"/>
        </xdr:cNvSpPr>
      </xdr:nvSpPr>
      <xdr:spPr bwMode="auto">
        <a:xfrm>
          <a:off x="3686175" y="3971925"/>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3</xdr:col>
      <xdr:colOff>19050</xdr:colOff>
      <xdr:row>22</xdr:row>
      <xdr:rowOff>0</xdr:rowOff>
    </xdr:from>
    <xdr:to>
      <xdr:col>3</xdr:col>
      <xdr:colOff>600075</xdr:colOff>
      <xdr:row>22</xdr:row>
      <xdr:rowOff>0</xdr:rowOff>
    </xdr:to>
    <xdr:sp macro="" textlink="">
      <xdr:nvSpPr>
        <xdr:cNvPr id="2134" name="Text Box 86"/>
        <xdr:cNvSpPr txBox="1">
          <a:spLocks noChangeArrowheads="1"/>
        </xdr:cNvSpPr>
      </xdr:nvSpPr>
      <xdr:spPr bwMode="auto">
        <a:xfrm>
          <a:off x="3695700" y="3971925"/>
          <a:ext cx="5810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4</xdr:col>
      <xdr:colOff>9525</xdr:colOff>
      <xdr:row>22</xdr:row>
      <xdr:rowOff>0</xdr:rowOff>
    </xdr:from>
    <xdr:to>
      <xdr:col>4</xdr:col>
      <xdr:colOff>600075</xdr:colOff>
      <xdr:row>22</xdr:row>
      <xdr:rowOff>0</xdr:rowOff>
    </xdr:to>
    <xdr:sp macro="" textlink="">
      <xdr:nvSpPr>
        <xdr:cNvPr id="2135" name="Text Box 87"/>
        <xdr:cNvSpPr txBox="1">
          <a:spLocks noChangeArrowheads="1"/>
        </xdr:cNvSpPr>
      </xdr:nvSpPr>
      <xdr:spPr bwMode="auto">
        <a:xfrm>
          <a:off x="4324350" y="3971925"/>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4</xdr:col>
      <xdr:colOff>19050</xdr:colOff>
      <xdr:row>22</xdr:row>
      <xdr:rowOff>0</xdr:rowOff>
    </xdr:from>
    <xdr:to>
      <xdr:col>4</xdr:col>
      <xdr:colOff>600075</xdr:colOff>
      <xdr:row>22</xdr:row>
      <xdr:rowOff>0</xdr:rowOff>
    </xdr:to>
    <xdr:sp macro="" textlink="">
      <xdr:nvSpPr>
        <xdr:cNvPr id="2136" name="Text Box 88"/>
        <xdr:cNvSpPr txBox="1">
          <a:spLocks noChangeArrowheads="1"/>
        </xdr:cNvSpPr>
      </xdr:nvSpPr>
      <xdr:spPr bwMode="auto">
        <a:xfrm>
          <a:off x="4333875" y="3971925"/>
          <a:ext cx="5810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5</xdr:col>
      <xdr:colOff>9525</xdr:colOff>
      <xdr:row>22</xdr:row>
      <xdr:rowOff>0</xdr:rowOff>
    </xdr:from>
    <xdr:to>
      <xdr:col>5</xdr:col>
      <xdr:colOff>685800</xdr:colOff>
      <xdr:row>22</xdr:row>
      <xdr:rowOff>0</xdr:rowOff>
    </xdr:to>
    <xdr:sp macro="" textlink="">
      <xdr:nvSpPr>
        <xdr:cNvPr id="2137" name="Text Box 89"/>
        <xdr:cNvSpPr txBox="1">
          <a:spLocks noChangeArrowheads="1"/>
        </xdr:cNvSpPr>
      </xdr:nvSpPr>
      <xdr:spPr bwMode="auto">
        <a:xfrm>
          <a:off x="4924425" y="3971925"/>
          <a:ext cx="6762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5</xdr:col>
      <xdr:colOff>19050</xdr:colOff>
      <xdr:row>22</xdr:row>
      <xdr:rowOff>0</xdr:rowOff>
    </xdr:from>
    <xdr:to>
      <xdr:col>5</xdr:col>
      <xdr:colOff>685800</xdr:colOff>
      <xdr:row>22</xdr:row>
      <xdr:rowOff>0</xdr:rowOff>
    </xdr:to>
    <xdr:sp macro="" textlink="">
      <xdr:nvSpPr>
        <xdr:cNvPr id="2138" name="Text Box 90"/>
        <xdr:cNvSpPr txBox="1">
          <a:spLocks noChangeArrowheads="1"/>
        </xdr:cNvSpPr>
      </xdr:nvSpPr>
      <xdr:spPr bwMode="auto">
        <a:xfrm>
          <a:off x="4933950" y="3971925"/>
          <a:ext cx="6667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6</xdr:col>
      <xdr:colOff>9525</xdr:colOff>
      <xdr:row>22</xdr:row>
      <xdr:rowOff>0</xdr:rowOff>
    </xdr:from>
    <xdr:to>
      <xdr:col>6</xdr:col>
      <xdr:colOff>590550</xdr:colOff>
      <xdr:row>22</xdr:row>
      <xdr:rowOff>0</xdr:rowOff>
    </xdr:to>
    <xdr:sp macro="" textlink="">
      <xdr:nvSpPr>
        <xdr:cNvPr id="2139" name="Text Box 91"/>
        <xdr:cNvSpPr txBox="1">
          <a:spLocks noChangeArrowheads="1"/>
        </xdr:cNvSpPr>
      </xdr:nvSpPr>
      <xdr:spPr bwMode="auto">
        <a:xfrm>
          <a:off x="5619750" y="3971925"/>
          <a:ext cx="5810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6</xdr:col>
      <xdr:colOff>19050</xdr:colOff>
      <xdr:row>22</xdr:row>
      <xdr:rowOff>0</xdr:rowOff>
    </xdr:from>
    <xdr:to>
      <xdr:col>6</xdr:col>
      <xdr:colOff>590550</xdr:colOff>
      <xdr:row>22</xdr:row>
      <xdr:rowOff>0</xdr:rowOff>
    </xdr:to>
    <xdr:sp macro="" textlink="">
      <xdr:nvSpPr>
        <xdr:cNvPr id="2140" name="Text Box 92"/>
        <xdr:cNvSpPr txBox="1">
          <a:spLocks noChangeArrowheads="1"/>
        </xdr:cNvSpPr>
      </xdr:nvSpPr>
      <xdr:spPr bwMode="auto">
        <a:xfrm>
          <a:off x="5629275" y="3971925"/>
          <a:ext cx="57150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7</xdr:col>
      <xdr:colOff>9525</xdr:colOff>
      <xdr:row>22</xdr:row>
      <xdr:rowOff>0</xdr:rowOff>
    </xdr:from>
    <xdr:to>
      <xdr:col>7</xdr:col>
      <xdr:colOff>628650</xdr:colOff>
      <xdr:row>22</xdr:row>
      <xdr:rowOff>0</xdr:rowOff>
    </xdr:to>
    <xdr:sp macro="" textlink="">
      <xdr:nvSpPr>
        <xdr:cNvPr id="2141" name="Text Box 93"/>
        <xdr:cNvSpPr txBox="1">
          <a:spLocks noChangeArrowheads="1"/>
        </xdr:cNvSpPr>
      </xdr:nvSpPr>
      <xdr:spPr bwMode="auto">
        <a:xfrm>
          <a:off x="6210300" y="3971925"/>
          <a:ext cx="6191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7</xdr:col>
      <xdr:colOff>19050</xdr:colOff>
      <xdr:row>22</xdr:row>
      <xdr:rowOff>0</xdr:rowOff>
    </xdr:from>
    <xdr:to>
      <xdr:col>7</xdr:col>
      <xdr:colOff>628650</xdr:colOff>
      <xdr:row>22</xdr:row>
      <xdr:rowOff>0</xdr:rowOff>
    </xdr:to>
    <xdr:sp macro="" textlink="">
      <xdr:nvSpPr>
        <xdr:cNvPr id="2142" name="Text Box 94"/>
        <xdr:cNvSpPr txBox="1">
          <a:spLocks noChangeArrowheads="1"/>
        </xdr:cNvSpPr>
      </xdr:nvSpPr>
      <xdr:spPr bwMode="auto">
        <a:xfrm>
          <a:off x="6219825" y="3971925"/>
          <a:ext cx="60960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8</xdr:col>
      <xdr:colOff>0</xdr:colOff>
      <xdr:row>22</xdr:row>
      <xdr:rowOff>0</xdr:rowOff>
    </xdr:from>
    <xdr:to>
      <xdr:col>8</xdr:col>
      <xdr:colOff>0</xdr:colOff>
      <xdr:row>22</xdr:row>
      <xdr:rowOff>0</xdr:rowOff>
    </xdr:to>
    <xdr:sp macro="" textlink="">
      <xdr:nvSpPr>
        <xdr:cNvPr id="2143" name="Text Box 95"/>
        <xdr:cNvSpPr txBox="1">
          <a:spLocks noChangeArrowheads="1"/>
        </xdr:cNvSpPr>
      </xdr:nvSpPr>
      <xdr:spPr bwMode="auto">
        <a:xfrm>
          <a:off x="6829425" y="39719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8</xdr:col>
      <xdr:colOff>0</xdr:colOff>
      <xdr:row>22</xdr:row>
      <xdr:rowOff>0</xdr:rowOff>
    </xdr:from>
    <xdr:to>
      <xdr:col>8</xdr:col>
      <xdr:colOff>0</xdr:colOff>
      <xdr:row>22</xdr:row>
      <xdr:rowOff>0</xdr:rowOff>
    </xdr:to>
    <xdr:sp macro="" textlink="">
      <xdr:nvSpPr>
        <xdr:cNvPr id="2144" name="Text Box 96"/>
        <xdr:cNvSpPr txBox="1">
          <a:spLocks noChangeArrowheads="1"/>
        </xdr:cNvSpPr>
      </xdr:nvSpPr>
      <xdr:spPr bwMode="auto">
        <a:xfrm>
          <a:off x="6829425" y="397192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8</xdr:col>
      <xdr:colOff>9525</xdr:colOff>
      <xdr:row>22</xdr:row>
      <xdr:rowOff>0</xdr:rowOff>
    </xdr:from>
    <xdr:to>
      <xdr:col>8</xdr:col>
      <xdr:colOff>600075</xdr:colOff>
      <xdr:row>22</xdr:row>
      <xdr:rowOff>0</xdr:rowOff>
    </xdr:to>
    <xdr:sp macro="" textlink="">
      <xdr:nvSpPr>
        <xdr:cNvPr id="2145" name="Text Box 97"/>
        <xdr:cNvSpPr txBox="1">
          <a:spLocks noChangeArrowheads="1"/>
        </xdr:cNvSpPr>
      </xdr:nvSpPr>
      <xdr:spPr bwMode="auto">
        <a:xfrm>
          <a:off x="6838950" y="3971925"/>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8</xdr:col>
      <xdr:colOff>19050</xdr:colOff>
      <xdr:row>22</xdr:row>
      <xdr:rowOff>0</xdr:rowOff>
    </xdr:from>
    <xdr:to>
      <xdr:col>8</xdr:col>
      <xdr:colOff>600075</xdr:colOff>
      <xdr:row>22</xdr:row>
      <xdr:rowOff>0</xdr:rowOff>
    </xdr:to>
    <xdr:sp macro="" textlink="">
      <xdr:nvSpPr>
        <xdr:cNvPr id="2146" name="Text Box 98"/>
        <xdr:cNvSpPr txBox="1">
          <a:spLocks noChangeArrowheads="1"/>
        </xdr:cNvSpPr>
      </xdr:nvSpPr>
      <xdr:spPr bwMode="auto">
        <a:xfrm>
          <a:off x="6848475" y="3971925"/>
          <a:ext cx="5810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10</xdr:col>
      <xdr:colOff>9525</xdr:colOff>
      <xdr:row>22</xdr:row>
      <xdr:rowOff>0</xdr:rowOff>
    </xdr:from>
    <xdr:to>
      <xdr:col>10</xdr:col>
      <xdr:colOff>666750</xdr:colOff>
      <xdr:row>22</xdr:row>
      <xdr:rowOff>0</xdr:rowOff>
    </xdr:to>
    <xdr:sp macro="" textlink="">
      <xdr:nvSpPr>
        <xdr:cNvPr id="2149" name="Text Box 101"/>
        <xdr:cNvSpPr txBox="1">
          <a:spLocks noChangeArrowheads="1"/>
        </xdr:cNvSpPr>
      </xdr:nvSpPr>
      <xdr:spPr bwMode="auto">
        <a:xfrm>
          <a:off x="8134350" y="3971925"/>
          <a:ext cx="6572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10</xdr:col>
      <xdr:colOff>19050</xdr:colOff>
      <xdr:row>22</xdr:row>
      <xdr:rowOff>0</xdr:rowOff>
    </xdr:from>
    <xdr:to>
      <xdr:col>10</xdr:col>
      <xdr:colOff>666750</xdr:colOff>
      <xdr:row>22</xdr:row>
      <xdr:rowOff>0</xdr:rowOff>
    </xdr:to>
    <xdr:sp macro="" textlink="">
      <xdr:nvSpPr>
        <xdr:cNvPr id="111176" name="Text Box 102"/>
        <xdr:cNvSpPr txBox="1">
          <a:spLocks noChangeArrowheads="1"/>
        </xdr:cNvSpPr>
      </xdr:nvSpPr>
      <xdr:spPr bwMode="auto">
        <a:xfrm>
          <a:off x="8305800" y="3752850"/>
          <a:ext cx="647700" cy="0"/>
        </a:xfrm>
        <a:prstGeom prst="rect">
          <a:avLst/>
        </a:prstGeom>
        <a:noFill/>
        <a:ln w="9525">
          <a:noFill/>
          <a:miter lim="800000"/>
          <a:headEnd/>
          <a:tailEnd/>
        </a:ln>
      </xdr:spPr>
    </xdr:sp>
    <xdr:clientData/>
  </xdr:twoCellAnchor>
  <xdr:twoCellAnchor>
    <xdr:from>
      <xdr:col>11</xdr:col>
      <xdr:colOff>9525</xdr:colOff>
      <xdr:row>22</xdr:row>
      <xdr:rowOff>0</xdr:rowOff>
    </xdr:from>
    <xdr:to>
      <xdr:col>11</xdr:col>
      <xdr:colOff>628650</xdr:colOff>
      <xdr:row>22</xdr:row>
      <xdr:rowOff>0</xdr:rowOff>
    </xdr:to>
    <xdr:sp macro="" textlink="">
      <xdr:nvSpPr>
        <xdr:cNvPr id="2153" name="Text Box 105"/>
        <xdr:cNvSpPr txBox="1">
          <a:spLocks noChangeArrowheads="1"/>
        </xdr:cNvSpPr>
      </xdr:nvSpPr>
      <xdr:spPr bwMode="auto">
        <a:xfrm>
          <a:off x="8867775" y="3971925"/>
          <a:ext cx="6191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11</xdr:col>
      <xdr:colOff>19050</xdr:colOff>
      <xdr:row>22</xdr:row>
      <xdr:rowOff>0</xdr:rowOff>
    </xdr:from>
    <xdr:to>
      <xdr:col>11</xdr:col>
      <xdr:colOff>628650</xdr:colOff>
      <xdr:row>22</xdr:row>
      <xdr:rowOff>0</xdr:rowOff>
    </xdr:to>
    <xdr:sp macro="" textlink="">
      <xdr:nvSpPr>
        <xdr:cNvPr id="2154" name="Text Box 106"/>
        <xdr:cNvSpPr txBox="1">
          <a:spLocks noChangeArrowheads="1"/>
        </xdr:cNvSpPr>
      </xdr:nvSpPr>
      <xdr:spPr bwMode="auto">
        <a:xfrm>
          <a:off x="8877300" y="3971925"/>
          <a:ext cx="60960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12</xdr:col>
      <xdr:colOff>9525</xdr:colOff>
      <xdr:row>22</xdr:row>
      <xdr:rowOff>0</xdr:rowOff>
    </xdr:from>
    <xdr:to>
      <xdr:col>12</xdr:col>
      <xdr:colOff>685800</xdr:colOff>
      <xdr:row>22</xdr:row>
      <xdr:rowOff>0</xdr:rowOff>
    </xdr:to>
    <xdr:sp macro="" textlink="">
      <xdr:nvSpPr>
        <xdr:cNvPr id="2157" name="Text Box 109"/>
        <xdr:cNvSpPr txBox="1">
          <a:spLocks noChangeArrowheads="1"/>
        </xdr:cNvSpPr>
      </xdr:nvSpPr>
      <xdr:spPr bwMode="auto">
        <a:xfrm>
          <a:off x="10125075" y="3971925"/>
          <a:ext cx="67627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12</xdr:col>
      <xdr:colOff>19050</xdr:colOff>
      <xdr:row>22</xdr:row>
      <xdr:rowOff>0</xdr:rowOff>
    </xdr:from>
    <xdr:to>
      <xdr:col>12</xdr:col>
      <xdr:colOff>685800</xdr:colOff>
      <xdr:row>22</xdr:row>
      <xdr:rowOff>0</xdr:rowOff>
    </xdr:to>
    <xdr:sp macro="" textlink="">
      <xdr:nvSpPr>
        <xdr:cNvPr id="2158" name="Text Box 110"/>
        <xdr:cNvSpPr txBox="1">
          <a:spLocks noChangeArrowheads="1"/>
        </xdr:cNvSpPr>
      </xdr:nvSpPr>
      <xdr:spPr bwMode="auto">
        <a:xfrm>
          <a:off x="10134600" y="3971925"/>
          <a:ext cx="6667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2</xdr:col>
      <xdr:colOff>9525</xdr:colOff>
      <xdr:row>22</xdr:row>
      <xdr:rowOff>0</xdr:rowOff>
    </xdr:from>
    <xdr:to>
      <xdr:col>2</xdr:col>
      <xdr:colOff>685800</xdr:colOff>
      <xdr:row>22</xdr:row>
      <xdr:rowOff>0</xdr:rowOff>
    </xdr:to>
    <xdr:sp macro="" textlink="">
      <xdr:nvSpPr>
        <xdr:cNvPr id="114" name="Text Box 9"/>
        <xdr:cNvSpPr txBox="1">
          <a:spLocks noChangeArrowheads="1"/>
        </xdr:cNvSpPr>
      </xdr:nvSpPr>
      <xdr:spPr bwMode="auto">
        <a:xfrm>
          <a:off x="2362200" y="3752850"/>
          <a:ext cx="6667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2</xdr:col>
      <xdr:colOff>19050</xdr:colOff>
      <xdr:row>22</xdr:row>
      <xdr:rowOff>0</xdr:rowOff>
    </xdr:from>
    <xdr:to>
      <xdr:col>2</xdr:col>
      <xdr:colOff>685800</xdr:colOff>
      <xdr:row>22</xdr:row>
      <xdr:rowOff>0</xdr:rowOff>
    </xdr:to>
    <xdr:sp macro="" textlink="">
      <xdr:nvSpPr>
        <xdr:cNvPr id="115" name="Text Box 11"/>
        <xdr:cNvSpPr txBox="1">
          <a:spLocks noChangeArrowheads="1"/>
        </xdr:cNvSpPr>
      </xdr:nvSpPr>
      <xdr:spPr bwMode="auto">
        <a:xfrm>
          <a:off x="2371725" y="3752850"/>
          <a:ext cx="6572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a:t>
          </a:r>
        </a:p>
      </xdr:txBody>
    </xdr:sp>
    <xdr:clientData/>
  </xdr:twoCellAnchor>
  <xdr:twoCellAnchor>
    <xdr:from>
      <xdr:col>3</xdr:col>
      <xdr:colOff>9525</xdr:colOff>
      <xdr:row>22</xdr:row>
      <xdr:rowOff>0</xdr:rowOff>
    </xdr:from>
    <xdr:to>
      <xdr:col>3</xdr:col>
      <xdr:colOff>685800</xdr:colOff>
      <xdr:row>22</xdr:row>
      <xdr:rowOff>0</xdr:rowOff>
    </xdr:to>
    <xdr:sp macro="" textlink="">
      <xdr:nvSpPr>
        <xdr:cNvPr id="116" name="Text Box 9"/>
        <xdr:cNvSpPr txBox="1">
          <a:spLocks noChangeArrowheads="1"/>
        </xdr:cNvSpPr>
      </xdr:nvSpPr>
      <xdr:spPr bwMode="auto">
        <a:xfrm>
          <a:off x="2362200" y="3752850"/>
          <a:ext cx="6667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3</xdr:col>
      <xdr:colOff>19050</xdr:colOff>
      <xdr:row>22</xdr:row>
      <xdr:rowOff>0</xdr:rowOff>
    </xdr:from>
    <xdr:to>
      <xdr:col>3</xdr:col>
      <xdr:colOff>685800</xdr:colOff>
      <xdr:row>22</xdr:row>
      <xdr:rowOff>0</xdr:rowOff>
    </xdr:to>
    <xdr:sp macro="" textlink="">
      <xdr:nvSpPr>
        <xdr:cNvPr id="117" name="Text Box 11"/>
        <xdr:cNvSpPr txBox="1">
          <a:spLocks noChangeArrowheads="1"/>
        </xdr:cNvSpPr>
      </xdr:nvSpPr>
      <xdr:spPr bwMode="auto">
        <a:xfrm>
          <a:off x="2371725" y="3752850"/>
          <a:ext cx="6572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5</xdr:col>
      <xdr:colOff>57150</xdr:colOff>
      <xdr:row>22</xdr:row>
      <xdr:rowOff>0</xdr:rowOff>
    </xdr:from>
    <xdr:to>
      <xdr:col>5</xdr:col>
      <xdr:colOff>600075</xdr:colOff>
      <xdr:row>22</xdr:row>
      <xdr:rowOff>0</xdr:rowOff>
    </xdr:to>
    <xdr:sp macro="" textlink="">
      <xdr:nvSpPr>
        <xdr:cNvPr id="111187" name="Text Box 8"/>
        <xdr:cNvSpPr txBox="1">
          <a:spLocks noChangeArrowheads="1"/>
        </xdr:cNvSpPr>
      </xdr:nvSpPr>
      <xdr:spPr bwMode="auto">
        <a:xfrm>
          <a:off x="5019675" y="3752850"/>
          <a:ext cx="542925" cy="0"/>
        </a:xfrm>
        <a:prstGeom prst="rect">
          <a:avLst/>
        </a:prstGeom>
        <a:solidFill>
          <a:srgbClr val="FFFFFF"/>
        </a:solidFill>
        <a:ln w="9525">
          <a:noFill/>
          <a:miter lim="800000"/>
          <a:headEnd/>
          <a:tailEnd/>
        </a:ln>
      </xdr:spPr>
    </xdr:sp>
    <xdr:clientData/>
  </xdr:twoCellAnchor>
  <xdr:twoCellAnchor>
    <xdr:from>
      <xdr:col>5</xdr:col>
      <xdr:colOff>9525</xdr:colOff>
      <xdr:row>22</xdr:row>
      <xdr:rowOff>0</xdr:rowOff>
    </xdr:from>
    <xdr:to>
      <xdr:col>5</xdr:col>
      <xdr:colOff>600075</xdr:colOff>
      <xdr:row>22</xdr:row>
      <xdr:rowOff>0</xdr:rowOff>
    </xdr:to>
    <xdr:sp macro="" textlink="">
      <xdr:nvSpPr>
        <xdr:cNvPr id="119" name="Text Box 14"/>
        <xdr:cNvSpPr txBox="1">
          <a:spLocks noChangeArrowheads="1"/>
        </xdr:cNvSpPr>
      </xdr:nvSpPr>
      <xdr:spPr bwMode="auto">
        <a:xfrm>
          <a:off x="4362450" y="3752850"/>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5</xdr:col>
      <xdr:colOff>19050</xdr:colOff>
      <xdr:row>22</xdr:row>
      <xdr:rowOff>0</xdr:rowOff>
    </xdr:from>
    <xdr:to>
      <xdr:col>5</xdr:col>
      <xdr:colOff>600075</xdr:colOff>
      <xdr:row>22</xdr:row>
      <xdr:rowOff>0</xdr:rowOff>
    </xdr:to>
    <xdr:sp macro="" textlink="">
      <xdr:nvSpPr>
        <xdr:cNvPr id="120" name="Text Box 16"/>
        <xdr:cNvSpPr txBox="1">
          <a:spLocks noChangeArrowheads="1"/>
        </xdr:cNvSpPr>
      </xdr:nvSpPr>
      <xdr:spPr bwMode="auto">
        <a:xfrm>
          <a:off x="4371975" y="3752850"/>
          <a:ext cx="5810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5</xdr:col>
      <xdr:colOff>9525</xdr:colOff>
      <xdr:row>22</xdr:row>
      <xdr:rowOff>0</xdr:rowOff>
    </xdr:from>
    <xdr:to>
      <xdr:col>5</xdr:col>
      <xdr:colOff>600075</xdr:colOff>
      <xdr:row>22</xdr:row>
      <xdr:rowOff>0</xdr:rowOff>
    </xdr:to>
    <xdr:sp macro="" textlink="">
      <xdr:nvSpPr>
        <xdr:cNvPr id="121" name="Text Box 87"/>
        <xdr:cNvSpPr txBox="1">
          <a:spLocks noChangeArrowheads="1"/>
        </xdr:cNvSpPr>
      </xdr:nvSpPr>
      <xdr:spPr bwMode="auto">
        <a:xfrm>
          <a:off x="4362450" y="3752850"/>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5</xdr:col>
      <xdr:colOff>19050</xdr:colOff>
      <xdr:row>22</xdr:row>
      <xdr:rowOff>0</xdr:rowOff>
    </xdr:from>
    <xdr:to>
      <xdr:col>5</xdr:col>
      <xdr:colOff>600075</xdr:colOff>
      <xdr:row>22</xdr:row>
      <xdr:rowOff>0</xdr:rowOff>
    </xdr:to>
    <xdr:sp macro="" textlink="">
      <xdr:nvSpPr>
        <xdr:cNvPr id="122" name="Text Box 88"/>
        <xdr:cNvSpPr txBox="1">
          <a:spLocks noChangeArrowheads="1"/>
        </xdr:cNvSpPr>
      </xdr:nvSpPr>
      <xdr:spPr bwMode="auto">
        <a:xfrm>
          <a:off x="4371975" y="3752850"/>
          <a:ext cx="5810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6</xdr:col>
      <xdr:colOff>57150</xdr:colOff>
      <xdr:row>22</xdr:row>
      <xdr:rowOff>0</xdr:rowOff>
    </xdr:from>
    <xdr:to>
      <xdr:col>6</xdr:col>
      <xdr:colOff>600075</xdr:colOff>
      <xdr:row>22</xdr:row>
      <xdr:rowOff>0</xdr:rowOff>
    </xdr:to>
    <xdr:sp macro="" textlink="">
      <xdr:nvSpPr>
        <xdr:cNvPr id="111192" name="Text Box 8"/>
        <xdr:cNvSpPr txBox="1">
          <a:spLocks noChangeArrowheads="1"/>
        </xdr:cNvSpPr>
      </xdr:nvSpPr>
      <xdr:spPr bwMode="auto">
        <a:xfrm>
          <a:off x="5715000" y="3752850"/>
          <a:ext cx="542925" cy="0"/>
        </a:xfrm>
        <a:prstGeom prst="rect">
          <a:avLst/>
        </a:prstGeom>
        <a:solidFill>
          <a:srgbClr val="FFFFFF"/>
        </a:solidFill>
        <a:ln w="9525">
          <a:noFill/>
          <a:miter lim="800000"/>
          <a:headEnd/>
          <a:tailEnd/>
        </a:ln>
      </xdr:spPr>
    </xdr:sp>
    <xdr:clientData/>
  </xdr:twoCellAnchor>
  <xdr:twoCellAnchor>
    <xdr:from>
      <xdr:col>6</xdr:col>
      <xdr:colOff>9525</xdr:colOff>
      <xdr:row>22</xdr:row>
      <xdr:rowOff>0</xdr:rowOff>
    </xdr:from>
    <xdr:to>
      <xdr:col>6</xdr:col>
      <xdr:colOff>600075</xdr:colOff>
      <xdr:row>22</xdr:row>
      <xdr:rowOff>0</xdr:rowOff>
    </xdr:to>
    <xdr:sp macro="" textlink="">
      <xdr:nvSpPr>
        <xdr:cNvPr id="124" name="Text Box 14"/>
        <xdr:cNvSpPr txBox="1">
          <a:spLocks noChangeArrowheads="1"/>
        </xdr:cNvSpPr>
      </xdr:nvSpPr>
      <xdr:spPr bwMode="auto">
        <a:xfrm>
          <a:off x="4362450" y="3752850"/>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6</xdr:col>
      <xdr:colOff>19050</xdr:colOff>
      <xdr:row>22</xdr:row>
      <xdr:rowOff>0</xdr:rowOff>
    </xdr:from>
    <xdr:to>
      <xdr:col>6</xdr:col>
      <xdr:colOff>600075</xdr:colOff>
      <xdr:row>22</xdr:row>
      <xdr:rowOff>0</xdr:rowOff>
    </xdr:to>
    <xdr:sp macro="" textlink="">
      <xdr:nvSpPr>
        <xdr:cNvPr id="125" name="Text Box 16"/>
        <xdr:cNvSpPr txBox="1">
          <a:spLocks noChangeArrowheads="1"/>
        </xdr:cNvSpPr>
      </xdr:nvSpPr>
      <xdr:spPr bwMode="auto">
        <a:xfrm>
          <a:off x="4371975" y="3752850"/>
          <a:ext cx="5810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6</xdr:col>
      <xdr:colOff>9525</xdr:colOff>
      <xdr:row>22</xdr:row>
      <xdr:rowOff>0</xdr:rowOff>
    </xdr:from>
    <xdr:to>
      <xdr:col>6</xdr:col>
      <xdr:colOff>600075</xdr:colOff>
      <xdr:row>22</xdr:row>
      <xdr:rowOff>0</xdr:rowOff>
    </xdr:to>
    <xdr:sp macro="" textlink="">
      <xdr:nvSpPr>
        <xdr:cNvPr id="126" name="Text Box 87"/>
        <xdr:cNvSpPr txBox="1">
          <a:spLocks noChangeArrowheads="1"/>
        </xdr:cNvSpPr>
      </xdr:nvSpPr>
      <xdr:spPr bwMode="auto">
        <a:xfrm>
          <a:off x="4362450" y="3752850"/>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6</xdr:col>
      <xdr:colOff>19050</xdr:colOff>
      <xdr:row>22</xdr:row>
      <xdr:rowOff>0</xdr:rowOff>
    </xdr:from>
    <xdr:to>
      <xdr:col>6</xdr:col>
      <xdr:colOff>600075</xdr:colOff>
      <xdr:row>22</xdr:row>
      <xdr:rowOff>0</xdr:rowOff>
    </xdr:to>
    <xdr:sp macro="" textlink="">
      <xdr:nvSpPr>
        <xdr:cNvPr id="127" name="Text Box 88"/>
        <xdr:cNvSpPr txBox="1">
          <a:spLocks noChangeArrowheads="1"/>
        </xdr:cNvSpPr>
      </xdr:nvSpPr>
      <xdr:spPr bwMode="auto">
        <a:xfrm>
          <a:off x="4371975" y="3752850"/>
          <a:ext cx="5810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7</xdr:col>
      <xdr:colOff>57150</xdr:colOff>
      <xdr:row>22</xdr:row>
      <xdr:rowOff>0</xdr:rowOff>
    </xdr:from>
    <xdr:to>
      <xdr:col>7</xdr:col>
      <xdr:colOff>600075</xdr:colOff>
      <xdr:row>22</xdr:row>
      <xdr:rowOff>0</xdr:rowOff>
    </xdr:to>
    <xdr:sp macro="" textlink="">
      <xdr:nvSpPr>
        <xdr:cNvPr id="111197" name="Text Box 8"/>
        <xdr:cNvSpPr txBox="1">
          <a:spLocks noChangeArrowheads="1"/>
        </xdr:cNvSpPr>
      </xdr:nvSpPr>
      <xdr:spPr bwMode="auto">
        <a:xfrm>
          <a:off x="6324600" y="3752850"/>
          <a:ext cx="542925" cy="0"/>
        </a:xfrm>
        <a:prstGeom prst="rect">
          <a:avLst/>
        </a:prstGeom>
        <a:solidFill>
          <a:srgbClr val="FFFFFF"/>
        </a:solidFill>
        <a:ln w="9525">
          <a:noFill/>
          <a:miter lim="800000"/>
          <a:headEnd/>
          <a:tailEnd/>
        </a:ln>
      </xdr:spPr>
    </xdr:sp>
    <xdr:clientData/>
  </xdr:twoCellAnchor>
  <xdr:twoCellAnchor>
    <xdr:from>
      <xdr:col>7</xdr:col>
      <xdr:colOff>9525</xdr:colOff>
      <xdr:row>22</xdr:row>
      <xdr:rowOff>0</xdr:rowOff>
    </xdr:from>
    <xdr:to>
      <xdr:col>7</xdr:col>
      <xdr:colOff>600075</xdr:colOff>
      <xdr:row>22</xdr:row>
      <xdr:rowOff>0</xdr:rowOff>
    </xdr:to>
    <xdr:sp macro="" textlink="">
      <xdr:nvSpPr>
        <xdr:cNvPr id="129" name="Text Box 14"/>
        <xdr:cNvSpPr txBox="1">
          <a:spLocks noChangeArrowheads="1"/>
        </xdr:cNvSpPr>
      </xdr:nvSpPr>
      <xdr:spPr bwMode="auto">
        <a:xfrm>
          <a:off x="4362450" y="3752850"/>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7</xdr:col>
      <xdr:colOff>19050</xdr:colOff>
      <xdr:row>22</xdr:row>
      <xdr:rowOff>0</xdr:rowOff>
    </xdr:from>
    <xdr:to>
      <xdr:col>7</xdr:col>
      <xdr:colOff>600075</xdr:colOff>
      <xdr:row>22</xdr:row>
      <xdr:rowOff>0</xdr:rowOff>
    </xdr:to>
    <xdr:sp macro="" textlink="">
      <xdr:nvSpPr>
        <xdr:cNvPr id="130" name="Text Box 16"/>
        <xdr:cNvSpPr txBox="1">
          <a:spLocks noChangeArrowheads="1"/>
        </xdr:cNvSpPr>
      </xdr:nvSpPr>
      <xdr:spPr bwMode="auto">
        <a:xfrm>
          <a:off x="4371975" y="3752850"/>
          <a:ext cx="5810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7</xdr:col>
      <xdr:colOff>9525</xdr:colOff>
      <xdr:row>22</xdr:row>
      <xdr:rowOff>0</xdr:rowOff>
    </xdr:from>
    <xdr:to>
      <xdr:col>7</xdr:col>
      <xdr:colOff>600075</xdr:colOff>
      <xdr:row>22</xdr:row>
      <xdr:rowOff>0</xdr:rowOff>
    </xdr:to>
    <xdr:sp macro="" textlink="">
      <xdr:nvSpPr>
        <xdr:cNvPr id="131" name="Text Box 87"/>
        <xdr:cNvSpPr txBox="1">
          <a:spLocks noChangeArrowheads="1"/>
        </xdr:cNvSpPr>
      </xdr:nvSpPr>
      <xdr:spPr bwMode="auto">
        <a:xfrm>
          <a:off x="4362450" y="3752850"/>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7</xdr:col>
      <xdr:colOff>19050</xdr:colOff>
      <xdr:row>22</xdr:row>
      <xdr:rowOff>0</xdr:rowOff>
    </xdr:from>
    <xdr:to>
      <xdr:col>7</xdr:col>
      <xdr:colOff>600075</xdr:colOff>
      <xdr:row>22</xdr:row>
      <xdr:rowOff>0</xdr:rowOff>
    </xdr:to>
    <xdr:sp macro="" textlink="">
      <xdr:nvSpPr>
        <xdr:cNvPr id="132" name="Text Box 88"/>
        <xdr:cNvSpPr txBox="1">
          <a:spLocks noChangeArrowheads="1"/>
        </xdr:cNvSpPr>
      </xdr:nvSpPr>
      <xdr:spPr bwMode="auto">
        <a:xfrm>
          <a:off x="4371975" y="3752850"/>
          <a:ext cx="5810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8</xdr:col>
      <xdr:colOff>57150</xdr:colOff>
      <xdr:row>22</xdr:row>
      <xdr:rowOff>0</xdr:rowOff>
    </xdr:from>
    <xdr:to>
      <xdr:col>8</xdr:col>
      <xdr:colOff>600075</xdr:colOff>
      <xdr:row>22</xdr:row>
      <xdr:rowOff>0</xdr:rowOff>
    </xdr:to>
    <xdr:sp macro="" textlink="">
      <xdr:nvSpPr>
        <xdr:cNvPr id="111202" name="Text Box 8"/>
        <xdr:cNvSpPr txBox="1">
          <a:spLocks noChangeArrowheads="1"/>
        </xdr:cNvSpPr>
      </xdr:nvSpPr>
      <xdr:spPr bwMode="auto">
        <a:xfrm>
          <a:off x="6991350" y="3752850"/>
          <a:ext cx="542925" cy="0"/>
        </a:xfrm>
        <a:prstGeom prst="rect">
          <a:avLst/>
        </a:prstGeom>
        <a:solidFill>
          <a:srgbClr val="FFFFFF"/>
        </a:solidFill>
        <a:ln w="9525">
          <a:noFill/>
          <a:miter lim="800000"/>
          <a:headEnd/>
          <a:tailEnd/>
        </a:ln>
      </xdr:spPr>
    </xdr:sp>
    <xdr:clientData/>
  </xdr:twoCellAnchor>
  <xdr:twoCellAnchor>
    <xdr:from>
      <xdr:col>8</xdr:col>
      <xdr:colOff>9525</xdr:colOff>
      <xdr:row>22</xdr:row>
      <xdr:rowOff>0</xdr:rowOff>
    </xdr:from>
    <xdr:to>
      <xdr:col>8</xdr:col>
      <xdr:colOff>600075</xdr:colOff>
      <xdr:row>22</xdr:row>
      <xdr:rowOff>0</xdr:rowOff>
    </xdr:to>
    <xdr:sp macro="" textlink="">
      <xdr:nvSpPr>
        <xdr:cNvPr id="134" name="Text Box 14"/>
        <xdr:cNvSpPr txBox="1">
          <a:spLocks noChangeArrowheads="1"/>
        </xdr:cNvSpPr>
      </xdr:nvSpPr>
      <xdr:spPr bwMode="auto">
        <a:xfrm>
          <a:off x="4362450" y="3752850"/>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8</xdr:col>
      <xdr:colOff>19050</xdr:colOff>
      <xdr:row>22</xdr:row>
      <xdr:rowOff>0</xdr:rowOff>
    </xdr:from>
    <xdr:to>
      <xdr:col>8</xdr:col>
      <xdr:colOff>600075</xdr:colOff>
      <xdr:row>22</xdr:row>
      <xdr:rowOff>0</xdr:rowOff>
    </xdr:to>
    <xdr:sp macro="" textlink="">
      <xdr:nvSpPr>
        <xdr:cNvPr id="135" name="Text Box 16"/>
        <xdr:cNvSpPr txBox="1">
          <a:spLocks noChangeArrowheads="1"/>
        </xdr:cNvSpPr>
      </xdr:nvSpPr>
      <xdr:spPr bwMode="auto">
        <a:xfrm>
          <a:off x="4371975" y="3752850"/>
          <a:ext cx="5810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8</xdr:col>
      <xdr:colOff>9525</xdr:colOff>
      <xdr:row>22</xdr:row>
      <xdr:rowOff>0</xdr:rowOff>
    </xdr:from>
    <xdr:to>
      <xdr:col>8</xdr:col>
      <xdr:colOff>600075</xdr:colOff>
      <xdr:row>22</xdr:row>
      <xdr:rowOff>0</xdr:rowOff>
    </xdr:to>
    <xdr:sp macro="" textlink="">
      <xdr:nvSpPr>
        <xdr:cNvPr id="136" name="Text Box 87"/>
        <xdr:cNvSpPr txBox="1">
          <a:spLocks noChangeArrowheads="1"/>
        </xdr:cNvSpPr>
      </xdr:nvSpPr>
      <xdr:spPr bwMode="auto">
        <a:xfrm>
          <a:off x="4362450" y="3752850"/>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8</xdr:col>
      <xdr:colOff>19050</xdr:colOff>
      <xdr:row>22</xdr:row>
      <xdr:rowOff>0</xdr:rowOff>
    </xdr:from>
    <xdr:to>
      <xdr:col>8</xdr:col>
      <xdr:colOff>600075</xdr:colOff>
      <xdr:row>22</xdr:row>
      <xdr:rowOff>0</xdr:rowOff>
    </xdr:to>
    <xdr:sp macro="" textlink="">
      <xdr:nvSpPr>
        <xdr:cNvPr id="137" name="Text Box 88"/>
        <xdr:cNvSpPr txBox="1">
          <a:spLocks noChangeArrowheads="1"/>
        </xdr:cNvSpPr>
      </xdr:nvSpPr>
      <xdr:spPr bwMode="auto">
        <a:xfrm>
          <a:off x="4371975" y="3752850"/>
          <a:ext cx="5810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9</xdr:col>
      <xdr:colOff>57150</xdr:colOff>
      <xdr:row>22</xdr:row>
      <xdr:rowOff>0</xdr:rowOff>
    </xdr:from>
    <xdr:to>
      <xdr:col>9</xdr:col>
      <xdr:colOff>600075</xdr:colOff>
      <xdr:row>22</xdr:row>
      <xdr:rowOff>0</xdr:rowOff>
    </xdr:to>
    <xdr:sp macro="" textlink="">
      <xdr:nvSpPr>
        <xdr:cNvPr id="111207" name="Text Box 8"/>
        <xdr:cNvSpPr txBox="1">
          <a:spLocks noChangeArrowheads="1"/>
        </xdr:cNvSpPr>
      </xdr:nvSpPr>
      <xdr:spPr bwMode="auto">
        <a:xfrm>
          <a:off x="7600950" y="3752850"/>
          <a:ext cx="542925" cy="0"/>
        </a:xfrm>
        <a:prstGeom prst="rect">
          <a:avLst/>
        </a:prstGeom>
        <a:solidFill>
          <a:srgbClr val="FFFFFF"/>
        </a:solidFill>
        <a:ln w="9525">
          <a:noFill/>
          <a:miter lim="800000"/>
          <a:headEnd/>
          <a:tailEnd/>
        </a:ln>
      </xdr:spPr>
    </xdr:sp>
    <xdr:clientData/>
  </xdr:twoCellAnchor>
  <xdr:twoCellAnchor>
    <xdr:from>
      <xdr:col>9</xdr:col>
      <xdr:colOff>9525</xdr:colOff>
      <xdr:row>22</xdr:row>
      <xdr:rowOff>0</xdr:rowOff>
    </xdr:from>
    <xdr:to>
      <xdr:col>9</xdr:col>
      <xdr:colOff>600075</xdr:colOff>
      <xdr:row>22</xdr:row>
      <xdr:rowOff>0</xdr:rowOff>
    </xdr:to>
    <xdr:sp macro="" textlink="">
      <xdr:nvSpPr>
        <xdr:cNvPr id="139" name="Text Box 14"/>
        <xdr:cNvSpPr txBox="1">
          <a:spLocks noChangeArrowheads="1"/>
        </xdr:cNvSpPr>
      </xdr:nvSpPr>
      <xdr:spPr bwMode="auto">
        <a:xfrm>
          <a:off x="4362450" y="3752850"/>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9</xdr:col>
      <xdr:colOff>19050</xdr:colOff>
      <xdr:row>22</xdr:row>
      <xdr:rowOff>0</xdr:rowOff>
    </xdr:from>
    <xdr:to>
      <xdr:col>9</xdr:col>
      <xdr:colOff>600075</xdr:colOff>
      <xdr:row>22</xdr:row>
      <xdr:rowOff>0</xdr:rowOff>
    </xdr:to>
    <xdr:sp macro="" textlink="">
      <xdr:nvSpPr>
        <xdr:cNvPr id="140" name="Text Box 16"/>
        <xdr:cNvSpPr txBox="1">
          <a:spLocks noChangeArrowheads="1"/>
        </xdr:cNvSpPr>
      </xdr:nvSpPr>
      <xdr:spPr bwMode="auto">
        <a:xfrm>
          <a:off x="4371975" y="3752850"/>
          <a:ext cx="5810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twoCellAnchor>
    <xdr:from>
      <xdr:col>9</xdr:col>
      <xdr:colOff>9525</xdr:colOff>
      <xdr:row>22</xdr:row>
      <xdr:rowOff>0</xdr:rowOff>
    </xdr:from>
    <xdr:to>
      <xdr:col>9</xdr:col>
      <xdr:colOff>600075</xdr:colOff>
      <xdr:row>22</xdr:row>
      <xdr:rowOff>0</xdr:rowOff>
    </xdr:to>
    <xdr:sp macro="" textlink="">
      <xdr:nvSpPr>
        <xdr:cNvPr id="141" name="Text Box 87"/>
        <xdr:cNvSpPr txBox="1">
          <a:spLocks noChangeArrowheads="1"/>
        </xdr:cNvSpPr>
      </xdr:nvSpPr>
      <xdr:spPr bwMode="auto">
        <a:xfrm>
          <a:off x="4362450" y="3752850"/>
          <a:ext cx="59055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Actual</a:t>
          </a:r>
        </a:p>
      </xdr:txBody>
    </xdr:sp>
    <xdr:clientData/>
  </xdr:twoCellAnchor>
  <xdr:twoCellAnchor>
    <xdr:from>
      <xdr:col>9</xdr:col>
      <xdr:colOff>19050</xdr:colOff>
      <xdr:row>22</xdr:row>
      <xdr:rowOff>0</xdr:rowOff>
    </xdr:from>
    <xdr:to>
      <xdr:col>9</xdr:col>
      <xdr:colOff>600075</xdr:colOff>
      <xdr:row>22</xdr:row>
      <xdr:rowOff>0</xdr:rowOff>
    </xdr:to>
    <xdr:sp macro="" textlink="">
      <xdr:nvSpPr>
        <xdr:cNvPr id="142" name="Text Box 88"/>
        <xdr:cNvSpPr txBox="1">
          <a:spLocks noChangeArrowheads="1"/>
        </xdr:cNvSpPr>
      </xdr:nvSpPr>
      <xdr:spPr bwMode="auto">
        <a:xfrm>
          <a:off x="4371975" y="3752850"/>
          <a:ext cx="58102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CA" sz="1100" b="1" i="0" u="none" strike="noStrike" baseline="0">
              <a:solidFill>
                <a:srgbClr val="000000"/>
              </a:solidFill>
              <a:latin typeface="Times New Roman"/>
              <a:cs typeface="Times New Roman"/>
            </a:rPr>
            <a:t>$000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201%20-%20GMs%20Offi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202%20-%20Business%20Servic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nsp%204%20-%20Road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ansp%205%20-%20Park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ransp%203%20-%20Traffi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nsp%207%20-%20Transp%20Plannin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ransp%206%20-%20Flee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perating Resource Requirement"/>
      <sheetName val="Analysis"/>
      <sheetName val="Explanatory Notes"/>
    </sheetNames>
    <sheetDataSet>
      <sheetData sheetId="0"/>
      <sheetData sheetId="1">
        <row r="17">
          <cell r="B17">
            <v>661</v>
          </cell>
          <cell r="C17">
            <v>661</v>
          </cell>
          <cell r="D17">
            <v>0</v>
          </cell>
          <cell r="E17">
            <v>15</v>
          </cell>
          <cell r="F17">
            <v>0</v>
          </cell>
          <cell r="G17">
            <v>0</v>
          </cell>
          <cell r="H17">
            <v>0</v>
          </cell>
          <cell r="I17">
            <v>0</v>
          </cell>
          <cell r="J17">
            <v>0</v>
          </cell>
          <cell r="M17">
            <v>635</v>
          </cell>
        </row>
        <row r="18">
          <cell r="B18">
            <v>-220</v>
          </cell>
          <cell r="C18">
            <v>-220</v>
          </cell>
          <cell r="D18">
            <v>0</v>
          </cell>
          <cell r="E18">
            <v>0</v>
          </cell>
          <cell r="F18">
            <v>0</v>
          </cell>
          <cell r="G18">
            <v>0</v>
          </cell>
          <cell r="H18">
            <v>0</v>
          </cell>
          <cell r="I18">
            <v>0</v>
          </cell>
          <cell r="J18">
            <v>0</v>
          </cell>
          <cell r="M18">
            <v>-220</v>
          </cell>
        </row>
        <row r="22">
          <cell r="B22">
            <v>616</v>
          </cell>
          <cell r="C22">
            <v>616</v>
          </cell>
          <cell r="D22">
            <v>0</v>
          </cell>
          <cell r="E22">
            <v>15</v>
          </cell>
          <cell r="F22">
            <v>0</v>
          </cell>
          <cell r="G22">
            <v>0</v>
          </cell>
          <cell r="H22">
            <v>0</v>
          </cell>
          <cell r="I22">
            <v>0</v>
          </cell>
          <cell r="J22">
            <v>0</v>
          </cell>
          <cell r="M22">
            <v>605</v>
          </cell>
        </row>
        <row r="23">
          <cell r="B23">
            <v>8</v>
          </cell>
          <cell r="C23">
            <v>8</v>
          </cell>
          <cell r="D23">
            <v>0</v>
          </cell>
          <cell r="E23">
            <v>0</v>
          </cell>
          <cell r="F23">
            <v>0</v>
          </cell>
          <cell r="G23">
            <v>0</v>
          </cell>
          <cell r="H23">
            <v>0</v>
          </cell>
          <cell r="I23">
            <v>0</v>
          </cell>
          <cell r="J23">
            <v>0</v>
          </cell>
          <cell r="M23">
            <v>0</v>
          </cell>
        </row>
        <row r="24">
          <cell r="B24">
            <v>25</v>
          </cell>
          <cell r="C24">
            <v>25</v>
          </cell>
          <cell r="D24">
            <v>0</v>
          </cell>
          <cell r="E24">
            <v>0</v>
          </cell>
          <cell r="F24">
            <v>0</v>
          </cell>
          <cell r="G24">
            <v>0</v>
          </cell>
          <cell r="H24">
            <v>0</v>
          </cell>
          <cell r="I24">
            <v>0</v>
          </cell>
          <cell r="J24">
            <v>0</v>
          </cell>
          <cell r="M24">
            <v>20</v>
          </cell>
        </row>
        <row r="25">
          <cell r="B25">
            <v>0</v>
          </cell>
          <cell r="C25">
            <v>0</v>
          </cell>
          <cell r="D25">
            <v>0</v>
          </cell>
          <cell r="E25">
            <v>0</v>
          </cell>
          <cell r="F25">
            <v>0</v>
          </cell>
          <cell r="G25">
            <v>0</v>
          </cell>
          <cell r="H25">
            <v>0</v>
          </cell>
          <cell r="I25">
            <v>0</v>
          </cell>
          <cell r="J25">
            <v>0</v>
          </cell>
          <cell r="M25">
            <v>0</v>
          </cell>
        </row>
        <row r="26">
          <cell r="B26">
            <v>0</v>
          </cell>
          <cell r="C26">
            <v>0</v>
          </cell>
          <cell r="D26">
            <v>0</v>
          </cell>
          <cell r="E26">
            <v>0</v>
          </cell>
          <cell r="F26">
            <v>0</v>
          </cell>
          <cell r="G26">
            <v>0</v>
          </cell>
          <cell r="H26">
            <v>0</v>
          </cell>
          <cell r="I26">
            <v>0</v>
          </cell>
          <cell r="J26">
            <v>0</v>
          </cell>
          <cell r="M26">
            <v>0</v>
          </cell>
        </row>
        <row r="27">
          <cell r="B27">
            <v>0</v>
          </cell>
          <cell r="C27">
            <v>0</v>
          </cell>
          <cell r="D27">
            <v>0</v>
          </cell>
          <cell r="E27">
            <v>0</v>
          </cell>
          <cell r="F27">
            <v>0</v>
          </cell>
          <cell r="G27">
            <v>0</v>
          </cell>
          <cell r="H27">
            <v>0</v>
          </cell>
          <cell r="I27">
            <v>0</v>
          </cell>
          <cell r="J27">
            <v>0</v>
          </cell>
          <cell r="M27">
            <v>0</v>
          </cell>
        </row>
        <row r="28">
          <cell r="B28">
            <v>12</v>
          </cell>
          <cell r="C28">
            <v>12</v>
          </cell>
          <cell r="D28">
            <v>0</v>
          </cell>
          <cell r="E28">
            <v>0</v>
          </cell>
          <cell r="F28">
            <v>0</v>
          </cell>
          <cell r="G28">
            <v>0</v>
          </cell>
          <cell r="H28">
            <v>0</v>
          </cell>
          <cell r="I28">
            <v>0</v>
          </cell>
          <cell r="J28">
            <v>0</v>
          </cell>
          <cell r="M28">
            <v>10</v>
          </cell>
        </row>
        <row r="35">
          <cell r="B35">
            <v>0</v>
          </cell>
          <cell r="C35">
            <v>0</v>
          </cell>
          <cell r="D35">
            <v>0</v>
          </cell>
          <cell r="E35">
            <v>0</v>
          </cell>
          <cell r="F35">
            <v>0</v>
          </cell>
          <cell r="G35">
            <v>0</v>
          </cell>
          <cell r="H35">
            <v>0</v>
          </cell>
          <cell r="I35">
            <v>0</v>
          </cell>
          <cell r="J35">
            <v>0</v>
          </cell>
          <cell r="M35">
            <v>0</v>
          </cell>
        </row>
        <row r="36">
          <cell r="B36">
            <v>0</v>
          </cell>
          <cell r="C36">
            <v>0</v>
          </cell>
          <cell r="D36">
            <v>0</v>
          </cell>
          <cell r="E36">
            <v>0</v>
          </cell>
          <cell r="F36">
            <v>0</v>
          </cell>
          <cell r="G36">
            <v>0</v>
          </cell>
          <cell r="H36">
            <v>0</v>
          </cell>
          <cell r="I36">
            <v>0</v>
          </cell>
          <cell r="J36">
            <v>0</v>
          </cell>
          <cell r="M36">
            <v>0</v>
          </cell>
        </row>
        <row r="37">
          <cell r="B37">
            <v>0</v>
          </cell>
          <cell r="C37">
            <v>0</v>
          </cell>
          <cell r="D37">
            <v>0</v>
          </cell>
          <cell r="E37">
            <v>0</v>
          </cell>
          <cell r="F37">
            <v>0</v>
          </cell>
          <cell r="G37">
            <v>0</v>
          </cell>
          <cell r="H37">
            <v>0</v>
          </cell>
          <cell r="I37">
            <v>0</v>
          </cell>
          <cell r="J37">
            <v>0</v>
          </cell>
          <cell r="M37">
            <v>0</v>
          </cell>
        </row>
        <row r="38">
          <cell r="B38">
            <v>0</v>
          </cell>
          <cell r="C38">
            <v>0</v>
          </cell>
          <cell r="D38">
            <v>0</v>
          </cell>
          <cell r="E38">
            <v>0</v>
          </cell>
          <cell r="F38">
            <v>0</v>
          </cell>
          <cell r="G38">
            <v>0</v>
          </cell>
          <cell r="H38">
            <v>0</v>
          </cell>
          <cell r="I38">
            <v>0</v>
          </cell>
          <cell r="J38">
            <v>0</v>
          </cell>
          <cell r="M38">
            <v>0</v>
          </cell>
        </row>
        <row r="39">
          <cell r="B39">
            <v>0</v>
          </cell>
          <cell r="C39">
            <v>0</v>
          </cell>
          <cell r="D39">
            <v>0</v>
          </cell>
          <cell r="E39">
            <v>0</v>
          </cell>
          <cell r="F39">
            <v>0</v>
          </cell>
          <cell r="G39">
            <v>0</v>
          </cell>
          <cell r="H39">
            <v>0</v>
          </cell>
          <cell r="I39">
            <v>0</v>
          </cell>
          <cell r="J39">
            <v>0</v>
          </cell>
          <cell r="M39">
            <v>0</v>
          </cell>
        </row>
        <row r="40">
          <cell r="B40">
            <v>0</v>
          </cell>
          <cell r="C40">
            <v>0</v>
          </cell>
          <cell r="D40">
            <v>0</v>
          </cell>
          <cell r="E40">
            <v>0</v>
          </cell>
          <cell r="F40">
            <v>0</v>
          </cell>
          <cell r="G40">
            <v>0</v>
          </cell>
          <cell r="H40">
            <v>0</v>
          </cell>
          <cell r="I40">
            <v>0</v>
          </cell>
          <cell r="J40">
            <v>0</v>
          </cell>
          <cell r="M40">
            <v>0</v>
          </cell>
        </row>
        <row r="41">
          <cell r="B41">
            <v>0</v>
          </cell>
          <cell r="C41">
            <v>0</v>
          </cell>
          <cell r="D41">
            <v>0</v>
          </cell>
          <cell r="E41">
            <v>0</v>
          </cell>
          <cell r="F41">
            <v>0</v>
          </cell>
          <cell r="G41">
            <v>0</v>
          </cell>
          <cell r="H41">
            <v>0</v>
          </cell>
          <cell r="I41">
            <v>0</v>
          </cell>
          <cell r="J41">
            <v>0</v>
          </cell>
          <cell r="M41">
            <v>0</v>
          </cell>
        </row>
        <row r="46">
          <cell r="C46">
            <v>5</v>
          </cell>
          <cell r="D46">
            <v>0</v>
          </cell>
          <cell r="E46">
            <v>0</v>
          </cell>
          <cell r="F46">
            <v>0</v>
          </cell>
          <cell r="G46">
            <v>0</v>
          </cell>
          <cell r="H46">
            <v>0</v>
          </cell>
          <cell r="I46">
            <v>0</v>
          </cell>
          <cell r="J46">
            <v>0</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erating Resource Requirement"/>
      <sheetName val="Analysis"/>
      <sheetName val="Explanatory Notes"/>
    </sheetNames>
    <sheetDataSet>
      <sheetData sheetId="0"/>
      <sheetData sheetId="1">
        <row r="17">
          <cell r="B17">
            <v>6723</v>
          </cell>
          <cell r="C17">
            <v>6873</v>
          </cell>
          <cell r="D17">
            <v>0</v>
          </cell>
          <cell r="E17">
            <v>195</v>
          </cell>
          <cell r="F17">
            <v>0</v>
          </cell>
          <cell r="G17">
            <v>0</v>
          </cell>
          <cell r="H17">
            <v>0</v>
          </cell>
          <cell r="I17">
            <v>-3865</v>
          </cell>
          <cell r="J17">
            <v>0</v>
          </cell>
          <cell r="M17">
            <v>7022</v>
          </cell>
        </row>
        <row r="18">
          <cell r="B18">
            <v>-63</v>
          </cell>
          <cell r="C18">
            <v>-63</v>
          </cell>
          <cell r="D18">
            <v>0</v>
          </cell>
          <cell r="E18">
            <v>0</v>
          </cell>
          <cell r="F18">
            <v>0</v>
          </cell>
          <cell r="G18">
            <v>0</v>
          </cell>
          <cell r="H18">
            <v>0</v>
          </cell>
          <cell r="I18">
            <v>0</v>
          </cell>
          <cell r="J18">
            <v>0</v>
          </cell>
          <cell r="M18">
            <v>-152</v>
          </cell>
        </row>
        <row r="22">
          <cell r="B22">
            <v>6450</v>
          </cell>
          <cell r="C22">
            <v>6600</v>
          </cell>
          <cell r="D22">
            <v>0</v>
          </cell>
          <cell r="E22">
            <v>195</v>
          </cell>
          <cell r="F22">
            <v>0</v>
          </cell>
          <cell r="G22">
            <v>0</v>
          </cell>
          <cell r="H22">
            <v>0</v>
          </cell>
          <cell r="I22">
            <v>-3865</v>
          </cell>
          <cell r="J22">
            <v>0</v>
          </cell>
          <cell r="M22">
            <v>6718</v>
          </cell>
        </row>
        <row r="23">
          <cell r="B23">
            <v>24</v>
          </cell>
          <cell r="C23">
            <v>24</v>
          </cell>
          <cell r="D23">
            <v>0</v>
          </cell>
          <cell r="E23">
            <v>0</v>
          </cell>
          <cell r="F23">
            <v>0</v>
          </cell>
          <cell r="G23">
            <v>0</v>
          </cell>
          <cell r="H23">
            <v>0</v>
          </cell>
          <cell r="I23">
            <v>0</v>
          </cell>
          <cell r="J23">
            <v>0</v>
          </cell>
          <cell r="M23">
            <v>64</v>
          </cell>
        </row>
        <row r="24">
          <cell r="B24">
            <v>149</v>
          </cell>
          <cell r="C24">
            <v>149</v>
          </cell>
          <cell r="D24">
            <v>0</v>
          </cell>
          <cell r="E24">
            <v>0</v>
          </cell>
          <cell r="F24">
            <v>0</v>
          </cell>
          <cell r="G24">
            <v>0</v>
          </cell>
          <cell r="H24">
            <v>0</v>
          </cell>
          <cell r="I24">
            <v>0</v>
          </cell>
          <cell r="J24">
            <v>0</v>
          </cell>
          <cell r="M24">
            <v>128</v>
          </cell>
        </row>
        <row r="25">
          <cell r="B25">
            <v>50</v>
          </cell>
          <cell r="C25">
            <v>50</v>
          </cell>
          <cell r="D25">
            <v>0</v>
          </cell>
          <cell r="E25">
            <v>0</v>
          </cell>
          <cell r="F25">
            <v>0</v>
          </cell>
          <cell r="G25">
            <v>0</v>
          </cell>
          <cell r="H25">
            <v>0</v>
          </cell>
          <cell r="I25">
            <v>0</v>
          </cell>
          <cell r="J25">
            <v>0</v>
          </cell>
          <cell r="M25">
            <v>50</v>
          </cell>
        </row>
        <row r="26">
          <cell r="B26">
            <v>0</v>
          </cell>
          <cell r="C26">
            <v>0</v>
          </cell>
          <cell r="D26">
            <v>0</v>
          </cell>
          <cell r="E26">
            <v>0</v>
          </cell>
          <cell r="F26">
            <v>0</v>
          </cell>
          <cell r="G26">
            <v>0</v>
          </cell>
          <cell r="H26">
            <v>0</v>
          </cell>
          <cell r="I26">
            <v>0</v>
          </cell>
          <cell r="J26">
            <v>0</v>
          </cell>
          <cell r="M26">
            <v>0</v>
          </cell>
        </row>
        <row r="27">
          <cell r="B27">
            <v>0</v>
          </cell>
          <cell r="C27">
            <v>0</v>
          </cell>
          <cell r="D27">
            <v>0</v>
          </cell>
          <cell r="E27">
            <v>0</v>
          </cell>
          <cell r="F27">
            <v>0</v>
          </cell>
          <cell r="G27">
            <v>0</v>
          </cell>
          <cell r="H27">
            <v>0</v>
          </cell>
          <cell r="I27">
            <v>0</v>
          </cell>
          <cell r="J27">
            <v>0</v>
          </cell>
          <cell r="M27">
            <v>0</v>
          </cell>
        </row>
        <row r="28">
          <cell r="B28">
            <v>50</v>
          </cell>
          <cell r="C28">
            <v>50</v>
          </cell>
          <cell r="D28">
            <v>0</v>
          </cell>
          <cell r="E28">
            <v>0</v>
          </cell>
          <cell r="F28">
            <v>0</v>
          </cell>
          <cell r="G28">
            <v>0</v>
          </cell>
          <cell r="H28">
            <v>0</v>
          </cell>
          <cell r="I28">
            <v>0</v>
          </cell>
          <cell r="J28">
            <v>0</v>
          </cell>
          <cell r="M28">
            <v>62</v>
          </cell>
        </row>
        <row r="35">
          <cell r="B35">
            <v>0</v>
          </cell>
          <cell r="C35">
            <v>0</v>
          </cell>
          <cell r="D35">
            <v>0</v>
          </cell>
          <cell r="E35">
            <v>0</v>
          </cell>
          <cell r="F35">
            <v>0</v>
          </cell>
          <cell r="G35">
            <v>0</v>
          </cell>
          <cell r="H35">
            <v>0</v>
          </cell>
          <cell r="I35">
            <v>0</v>
          </cell>
          <cell r="J35">
            <v>0</v>
          </cell>
          <cell r="M35">
            <v>0</v>
          </cell>
        </row>
        <row r="36">
          <cell r="B36">
            <v>0</v>
          </cell>
          <cell r="C36">
            <v>0</v>
          </cell>
          <cell r="D36">
            <v>0</v>
          </cell>
          <cell r="E36">
            <v>0</v>
          </cell>
          <cell r="F36">
            <v>0</v>
          </cell>
          <cell r="G36">
            <v>0</v>
          </cell>
          <cell r="H36">
            <v>0</v>
          </cell>
          <cell r="I36">
            <v>0</v>
          </cell>
          <cell r="J36">
            <v>0</v>
          </cell>
          <cell r="M36">
            <v>0</v>
          </cell>
        </row>
        <row r="37">
          <cell r="B37">
            <v>0</v>
          </cell>
          <cell r="C37">
            <v>0</v>
          </cell>
          <cell r="D37">
            <v>0</v>
          </cell>
          <cell r="E37">
            <v>0</v>
          </cell>
          <cell r="F37">
            <v>0</v>
          </cell>
          <cell r="G37">
            <v>0</v>
          </cell>
          <cell r="H37">
            <v>0</v>
          </cell>
          <cell r="I37">
            <v>0</v>
          </cell>
          <cell r="J37">
            <v>0</v>
          </cell>
          <cell r="M37">
            <v>0</v>
          </cell>
        </row>
        <row r="38">
          <cell r="B38">
            <v>0</v>
          </cell>
          <cell r="C38">
            <v>0</v>
          </cell>
          <cell r="D38">
            <v>0</v>
          </cell>
          <cell r="E38">
            <v>0</v>
          </cell>
          <cell r="F38">
            <v>0</v>
          </cell>
          <cell r="G38">
            <v>0</v>
          </cell>
          <cell r="H38">
            <v>0</v>
          </cell>
          <cell r="I38">
            <v>0</v>
          </cell>
          <cell r="J38">
            <v>0</v>
          </cell>
          <cell r="M38">
            <v>0</v>
          </cell>
        </row>
        <row r="39">
          <cell r="B39">
            <v>-34</v>
          </cell>
          <cell r="C39">
            <v>-34</v>
          </cell>
          <cell r="D39">
            <v>0</v>
          </cell>
          <cell r="E39">
            <v>0</v>
          </cell>
          <cell r="F39">
            <v>0</v>
          </cell>
          <cell r="G39">
            <v>0</v>
          </cell>
          <cell r="H39">
            <v>0</v>
          </cell>
          <cell r="I39">
            <v>0</v>
          </cell>
          <cell r="J39">
            <v>0</v>
          </cell>
          <cell r="M39">
            <v>-55</v>
          </cell>
        </row>
        <row r="40">
          <cell r="B40">
            <v>0</v>
          </cell>
          <cell r="C40">
            <v>0</v>
          </cell>
          <cell r="D40">
            <v>0</v>
          </cell>
          <cell r="E40">
            <v>0</v>
          </cell>
          <cell r="F40">
            <v>0</v>
          </cell>
          <cell r="G40">
            <v>0</v>
          </cell>
          <cell r="H40">
            <v>0</v>
          </cell>
          <cell r="I40">
            <v>0</v>
          </cell>
          <cell r="J40">
            <v>0</v>
          </cell>
          <cell r="M40">
            <v>0</v>
          </cell>
        </row>
        <row r="41">
          <cell r="B41">
            <v>0</v>
          </cell>
          <cell r="C41">
            <v>0</v>
          </cell>
          <cell r="D41">
            <v>0</v>
          </cell>
          <cell r="E41">
            <v>0</v>
          </cell>
          <cell r="F41">
            <v>0</v>
          </cell>
          <cell r="G41">
            <v>0</v>
          </cell>
          <cell r="H41">
            <v>0</v>
          </cell>
          <cell r="I41">
            <v>0</v>
          </cell>
          <cell r="J41">
            <v>0</v>
          </cell>
          <cell r="M41">
            <v>0</v>
          </cell>
        </row>
        <row r="46">
          <cell r="C46">
            <v>65.650000000000006</v>
          </cell>
          <cell r="D46">
            <v>0</v>
          </cell>
          <cell r="E46">
            <v>0</v>
          </cell>
          <cell r="F46">
            <v>0</v>
          </cell>
          <cell r="G46">
            <v>0</v>
          </cell>
          <cell r="H46">
            <v>0</v>
          </cell>
          <cell r="I46">
            <v>-26</v>
          </cell>
          <cell r="J46">
            <v>0</v>
          </cell>
        </row>
      </sheetData>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perating Resource Requirement"/>
      <sheetName val="Analysis"/>
      <sheetName val="Explanatory Notes"/>
      <sheetName val="User Fees"/>
    </sheetNames>
    <sheetDataSet>
      <sheetData sheetId="0"/>
      <sheetData sheetId="1">
        <row r="17">
          <cell r="B17">
            <v>123483</v>
          </cell>
          <cell r="C17">
            <v>113183</v>
          </cell>
          <cell r="D17">
            <v>4500</v>
          </cell>
          <cell r="E17">
            <v>1396</v>
          </cell>
          <cell r="F17">
            <v>0</v>
          </cell>
          <cell r="G17">
            <v>0</v>
          </cell>
          <cell r="H17">
            <v>0</v>
          </cell>
          <cell r="I17">
            <v>-5824</v>
          </cell>
          <cell r="J17">
            <v>0</v>
          </cell>
          <cell r="M17">
            <v>121362</v>
          </cell>
        </row>
        <row r="18">
          <cell r="B18">
            <v>-10838</v>
          </cell>
          <cell r="C18">
            <v>-10838</v>
          </cell>
          <cell r="D18">
            <v>0</v>
          </cell>
          <cell r="E18">
            <v>-450</v>
          </cell>
          <cell r="F18">
            <v>0</v>
          </cell>
          <cell r="G18">
            <v>0</v>
          </cell>
          <cell r="H18">
            <v>0</v>
          </cell>
          <cell r="I18">
            <v>0</v>
          </cell>
          <cell r="J18">
            <v>0</v>
          </cell>
          <cell r="M18">
            <v>-10867</v>
          </cell>
        </row>
        <row r="22">
          <cell r="B22">
            <v>43918</v>
          </cell>
          <cell r="C22">
            <v>43113</v>
          </cell>
          <cell r="D22">
            <v>0</v>
          </cell>
          <cell r="E22">
            <v>890</v>
          </cell>
          <cell r="F22">
            <v>0</v>
          </cell>
          <cell r="G22">
            <v>0</v>
          </cell>
          <cell r="H22">
            <v>0</v>
          </cell>
          <cell r="I22">
            <v>-434</v>
          </cell>
          <cell r="J22">
            <v>0</v>
          </cell>
          <cell r="M22">
            <v>42580</v>
          </cell>
        </row>
        <row r="23">
          <cell r="B23">
            <v>6399</v>
          </cell>
          <cell r="C23">
            <v>4504</v>
          </cell>
          <cell r="D23">
            <v>0</v>
          </cell>
          <cell r="E23">
            <v>0</v>
          </cell>
          <cell r="F23">
            <v>0</v>
          </cell>
          <cell r="G23">
            <v>0</v>
          </cell>
          <cell r="H23">
            <v>0</v>
          </cell>
          <cell r="I23">
            <v>0</v>
          </cell>
          <cell r="J23">
            <v>0</v>
          </cell>
          <cell r="M23">
            <v>6406</v>
          </cell>
        </row>
        <row r="24">
          <cell r="B24">
            <v>39657</v>
          </cell>
          <cell r="C24">
            <v>33957</v>
          </cell>
          <cell r="D24">
            <v>4500</v>
          </cell>
          <cell r="E24">
            <v>515</v>
          </cell>
          <cell r="F24">
            <v>0</v>
          </cell>
          <cell r="G24">
            <v>0</v>
          </cell>
          <cell r="H24">
            <v>0</v>
          </cell>
          <cell r="I24">
            <v>-2700</v>
          </cell>
          <cell r="J24">
            <v>0</v>
          </cell>
          <cell r="M24">
            <v>36749</v>
          </cell>
        </row>
        <row r="25">
          <cell r="B25">
            <v>180</v>
          </cell>
          <cell r="C25">
            <v>180</v>
          </cell>
          <cell r="D25">
            <v>0</v>
          </cell>
          <cell r="E25">
            <v>0</v>
          </cell>
          <cell r="F25">
            <v>0</v>
          </cell>
          <cell r="G25">
            <v>0</v>
          </cell>
          <cell r="H25">
            <v>0</v>
          </cell>
          <cell r="I25">
            <v>0</v>
          </cell>
          <cell r="J25">
            <v>0</v>
          </cell>
          <cell r="M25">
            <v>127</v>
          </cell>
        </row>
        <row r="26">
          <cell r="B26">
            <v>28640</v>
          </cell>
          <cell r="C26">
            <v>26990</v>
          </cell>
          <cell r="D26">
            <v>0</v>
          </cell>
          <cell r="E26">
            <v>-9</v>
          </cell>
          <cell r="F26">
            <v>0</v>
          </cell>
          <cell r="G26">
            <v>0</v>
          </cell>
          <cell r="H26">
            <v>0</v>
          </cell>
          <cell r="I26">
            <v>-2690</v>
          </cell>
          <cell r="J26">
            <v>0</v>
          </cell>
          <cell r="M26">
            <v>28649</v>
          </cell>
        </row>
        <row r="27">
          <cell r="B27">
            <v>0</v>
          </cell>
          <cell r="C27">
            <v>0</v>
          </cell>
          <cell r="D27">
            <v>0</v>
          </cell>
          <cell r="E27">
            <v>0</v>
          </cell>
          <cell r="F27">
            <v>0</v>
          </cell>
          <cell r="G27">
            <v>0</v>
          </cell>
          <cell r="H27">
            <v>0</v>
          </cell>
          <cell r="I27">
            <v>0</v>
          </cell>
          <cell r="J27">
            <v>0</v>
          </cell>
          <cell r="M27">
            <v>0</v>
          </cell>
        </row>
        <row r="28">
          <cell r="B28">
            <v>4689</v>
          </cell>
          <cell r="C28">
            <v>4439</v>
          </cell>
          <cell r="D28">
            <v>0</v>
          </cell>
          <cell r="E28">
            <v>0</v>
          </cell>
          <cell r="F28">
            <v>0</v>
          </cell>
          <cell r="G28">
            <v>0</v>
          </cell>
          <cell r="H28">
            <v>0</v>
          </cell>
          <cell r="I28">
            <v>0</v>
          </cell>
          <cell r="J28">
            <v>0</v>
          </cell>
          <cell r="M28">
            <v>6851</v>
          </cell>
        </row>
        <row r="35">
          <cell r="B35">
            <v>0</v>
          </cell>
          <cell r="C35">
            <v>0</v>
          </cell>
          <cell r="D35">
            <v>0</v>
          </cell>
          <cell r="E35">
            <v>0</v>
          </cell>
          <cell r="F35">
            <v>0</v>
          </cell>
          <cell r="G35">
            <v>0</v>
          </cell>
          <cell r="H35">
            <v>0</v>
          </cell>
          <cell r="I35">
            <v>0</v>
          </cell>
          <cell r="J35">
            <v>0</v>
          </cell>
          <cell r="M35">
            <v>0</v>
          </cell>
        </row>
        <row r="36">
          <cell r="B36">
            <v>0</v>
          </cell>
          <cell r="C36">
            <v>0</v>
          </cell>
          <cell r="D36">
            <v>0</v>
          </cell>
          <cell r="E36">
            <v>0</v>
          </cell>
          <cell r="F36">
            <v>0</v>
          </cell>
          <cell r="G36">
            <v>0</v>
          </cell>
          <cell r="H36">
            <v>0</v>
          </cell>
          <cell r="I36">
            <v>0</v>
          </cell>
          <cell r="J36">
            <v>0</v>
          </cell>
          <cell r="M36">
            <v>0</v>
          </cell>
        </row>
        <row r="37">
          <cell r="B37">
            <v>0</v>
          </cell>
          <cell r="C37">
            <v>0</v>
          </cell>
          <cell r="D37">
            <v>0</v>
          </cell>
          <cell r="E37">
            <v>0</v>
          </cell>
          <cell r="F37">
            <v>0</v>
          </cell>
          <cell r="G37">
            <v>0</v>
          </cell>
          <cell r="H37">
            <v>0</v>
          </cell>
          <cell r="I37">
            <v>0</v>
          </cell>
          <cell r="J37">
            <v>0</v>
          </cell>
          <cell r="M37">
            <v>0</v>
          </cell>
        </row>
        <row r="38">
          <cell r="B38">
            <v>0</v>
          </cell>
          <cell r="C38">
            <v>0</v>
          </cell>
          <cell r="D38">
            <v>0</v>
          </cell>
          <cell r="E38">
            <v>0</v>
          </cell>
          <cell r="F38">
            <v>0</v>
          </cell>
          <cell r="G38">
            <v>0</v>
          </cell>
          <cell r="H38">
            <v>0</v>
          </cell>
          <cell r="I38">
            <v>0</v>
          </cell>
          <cell r="J38">
            <v>0</v>
          </cell>
          <cell r="M38">
            <v>0</v>
          </cell>
        </row>
        <row r="39">
          <cell r="B39">
            <v>-1022</v>
          </cell>
          <cell r="C39">
            <v>-1022</v>
          </cell>
          <cell r="D39">
            <v>0</v>
          </cell>
          <cell r="E39">
            <v>0</v>
          </cell>
          <cell r="F39">
            <v>0</v>
          </cell>
          <cell r="G39">
            <v>0</v>
          </cell>
          <cell r="H39">
            <v>0</v>
          </cell>
          <cell r="I39">
            <v>0</v>
          </cell>
          <cell r="J39">
            <v>0</v>
          </cell>
          <cell r="M39">
            <v>-1610</v>
          </cell>
        </row>
        <row r="40">
          <cell r="B40">
            <v>0</v>
          </cell>
          <cell r="C40">
            <v>0</v>
          </cell>
          <cell r="D40">
            <v>0</v>
          </cell>
          <cell r="E40">
            <v>0</v>
          </cell>
          <cell r="F40">
            <v>0</v>
          </cell>
          <cell r="G40">
            <v>0</v>
          </cell>
          <cell r="H40">
            <v>0</v>
          </cell>
          <cell r="I40">
            <v>0</v>
          </cell>
          <cell r="J40">
            <v>0</v>
          </cell>
          <cell r="M40">
            <v>0</v>
          </cell>
        </row>
        <row r="41">
          <cell r="B41">
            <v>0</v>
          </cell>
          <cell r="C41">
            <v>0</v>
          </cell>
          <cell r="D41">
            <v>0</v>
          </cell>
          <cell r="E41">
            <v>0</v>
          </cell>
          <cell r="F41">
            <v>0</v>
          </cell>
          <cell r="G41">
            <v>0</v>
          </cell>
          <cell r="H41">
            <v>0</v>
          </cell>
          <cell r="I41">
            <v>0</v>
          </cell>
          <cell r="J41">
            <v>0</v>
          </cell>
          <cell r="M41">
            <v>0</v>
          </cell>
        </row>
        <row r="46">
          <cell r="C46">
            <v>514.65</v>
          </cell>
          <cell r="D46">
            <v>0</v>
          </cell>
          <cell r="E46">
            <v>0</v>
          </cell>
          <cell r="F46">
            <v>0</v>
          </cell>
          <cell r="G46">
            <v>0</v>
          </cell>
          <cell r="H46">
            <v>0</v>
          </cell>
          <cell r="I46">
            <v>-3</v>
          </cell>
          <cell r="J46">
            <v>0</v>
          </cell>
        </row>
      </sheetData>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perating Resource Requirement"/>
      <sheetName val="Analysis"/>
      <sheetName val="Explanatory Notes"/>
      <sheetName val="old User Fees"/>
      <sheetName val="User Fees"/>
    </sheetNames>
    <sheetDataSet>
      <sheetData sheetId="0"/>
      <sheetData sheetId="1">
        <row r="17">
          <cell r="B17">
            <v>16123</v>
          </cell>
          <cell r="C17">
            <v>16123</v>
          </cell>
          <cell r="D17">
            <v>0</v>
          </cell>
          <cell r="E17">
            <v>0</v>
          </cell>
          <cell r="F17">
            <v>0</v>
          </cell>
          <cell r="G17">
            <v>0</v>
          </cell>
          <cell r="H17">
            <v>0</v>
          </cell>
          <cell r="I17">
            <v>0</v>
          </cell>
          <cell r="J17">
            <v>0</v>
          </cell>
          <cell r="M17">
            <v>16533</v>
          </cell>
        </row>
        <row r="18">
          <cell r="B18">
            <v>-46</v>
          </cell>
          <cell r="C18">
            <v>-46</v>
          </cell>
          <cell r="D18">
            <v>0</v>
          </cell>
          <cell r="E18">
            <v>0</v>
          </cell>
          <cell r="F18">
            <v>0</v>
          </cell>
          <cell r="G18">
            <v>0</v>
          </cell>
          <cell r="H18">
            <v>0</v>
          </cell>
          <cell r="I18">
            <v>0</v>
          </cell>
          <cell r="J18">
            <v>0</v>
          </cell>
          <cell r="M18">
            <v>-249</v>
          </cell>
        </row>
        <row r="22">
          <cell r="B22">
            <v>1630</v>
          </cell>
          <cell r="C22">
            <v>1630</v>
          </cell>
          <cell r="D22">
            <v>0</v>
          </cell>
          <cell r="E22">
            <v>45</v>
          </cell>
          <cell r="F22">
            <v>0</v>
          </cell>
          <cell r="G22">
            <v>0</v>
          </cell>
          <cell r="H22">
            <v>0</v>
          </cell>
          <cell r="I22">
            <v>0</v>
          </cell>
          <cell r="J22">
            <v>0</v>
          </cell>
          <cell r="M22">
            <v>1737</v>
          </cell>
        </row>
        <row r="23">
          <cell r="B23">
            <v>21</v>
          </cell>
          <cell r="C23">
            <v>21</v>
          </cell>
          <cell r="D23">
            <v>0</v>
          </cell>
          <cell r="E23">
            <v>0</v>
          </cell>
          <cell r="F23">
            <v>0</v>
          </cell>
          <cell r="G23">
            <v>0</v>
          </cell>
          <cell r="H23">
            <v>0</v>
          </cell>
          <cell r="I23">
            <v>0</v>
          </cell>
          <cell r="J23">
            <v>0</v>
          </cell>
          <cell r="M23">
            <v>33</v>
          </cell>
        </row>
        <row r="24">
          <cell r="B24">
            <v>5168</v>
          </cell>
          <cell r="C24">
            <v>5168</v>
          </cell>
          <cell r="D24">
            <v>0</v>
          </cell>
          <cell r="E24">
            <v>0</v>
          </cell>
          <cell r="F24">
            <v>0</v>
          </cell>
          <cell r="G24">
            <v>0</v>
          </cell>
          <cell r="H24">
            <v>0</v>
          </cell>
          <cell r="I24">
            <v>0</v>
          </cell>
          <cell r="J24">
            <v>0</v>
          </cell>
          <cell r="M24">
            <v>2322</v>
          </cell>
        </row>
        <row r="25">
          <cell r="B25">
            <v>4285</v>
          </cell>
          <cell r="C25">
            <v>4285</v>
          </cell>
          <cell r="D25">
            <v>0</v>
          </cell>
          <cell r="E25">
            <v>-612</v>
          </cell>
          <cell r="F25">
            <v>0</v>
          </cell>
          <cell r="G25">
            <v>0</v>
          </cell>
          <cell r="H25">
            <v>0</v>
          </cell>
          <cell r="I25">
            <v>0</v>
          </cell>
          <cell r="J25">
            <v>0</v>
          </cell>
          <cell r="M25">
            <v>7924</v>
          </cell>
        </row>
        <row r="26">
          <cell r="B26">
            <v>41</v>
          </cell>
          <cell r="C26">
            <v>41</v>
          </cell>
          <cell r="D26">
            <v>0</v>
          </cell>
          <cell r="F26">
            <v>0</v>
          </cell>
          <cell r="G26">
            <v>0</v>
          </cell>
          <cell r="H26">
            <v>0</v>
          </cell>
          <cell r="I26">
            <v>0</v>
          </cell>
          <cell r="J26">
            <v>0</v>
          </cell>
          <cell r="M26">
            <v>43</v>
          </cell>
        </row>
        <row r="27">
          <cell r="B27">
            <v>587</v>
          </cell>
          <cell r="C27">
            <v>587</v>
          </cell>
          <cell r="D27">
            <v>0</v>
          </cell>
          <cell r="E27">
            <v>117</v>
          </cell>
          <cell r="F27">
            <v>0</v>
          </cell>
          <cell r="G27">
            <v>0</v>
          </cell>
          <cell r="H27">
            <v>0</v>
          </cell>
          <cell r="I27">
            <v>0</v>
          </cell>
          <cell r="J27">
            <v>0</v>
          </cell>
          <cell r="M27">
            <v>535</v>
          </cell>
        </row>
        <row r="28">
          <cell r="B28">
            <v>4391</v>
          </cell>
          <cell r="C28">
            <v>4391</v>
          </cell>
          <cell r="D28">
            <v>0</v>
          </cell>
          <cell r="E28">
            <v>450</v>
          </cell>
          <cell r="F28">
            <v>0</v>
          </cell>
          <cell r="G28">
            <v>0</v>
          </cell>
          <cell r="H28">
            <v>0</v>
          </cell>
          <cell r="I28">
            <v>0</v>
          </cell>
          <cell r="J28">
            <v>0</v>
          </cell>
          <cell r="M28">
            <v>3939</v>
          </cell>
        </row>
        <row r="35">
          <cell r="B35">
            <v>0</v>
          </cell>
          <cell r="C35">
            <v>0</v>
          </cell>
          <cell r="D35">
            <v>0</v>
          </cell>
          <cell r="E35">
            <v>0</v>
          </cell>
          <cell r="F35">
            <v>0</v>
          </cell>
          <cell r="G35">
            <v>0</v>
          </cell>
          <cell r="H35">
            <v>0</v>
          </cell>
          <cell r="I35">
            <v>0</v>
          </cell>
          <cell r="J35">
            <v>0</v>
          </cell>
          <cell r="M35">
            <v>0</v>
          </cell>
        </row>
        <row r="36">
          <cell r="B36">
            <v>0</v>
          </cell>
          <cell r="C36">
            <v>0</v>
          </cell>
          <cell r="D36">
            <v>0</v>
          </cell>
          <cell r="E36">
            <v>0</v>
          </cell>
          <cell r="F36">
            <v>0</v>
          </cell>
          <cell r="G36">
            <v>0</v>
          </cell>
          <cell r="H36">
            <v>0</v>
          </cell>
          <cell r="I36">
            <v>0</v>
          </cell>
          <cell r="J36">
            <v>0</v>
          </cell>
          <cell r="M36">
            <v>0</v>
          </cell>
        </row>
        <row r="37">
          <cell r="B37">
            <v>0</v>
          </cell>
          <cell r="C37">
            <v>0</v>
          </cell>
          <cell r="D37">
            <v>0</v>
          </cell>
          <cell r="E37">
            <v>0</v>
          </cell>
          <cell r="F37">
            <v>0</v>
          </cell>
          <cell r="G37">
            <v>0</v>
          </cell>
          <cell r="H37">
            <v>0</v>
          </cell>
          <cell r="I37">
            <v>0</v>
          </cell>
          <cell r="J37">
            <v>0</v>
          </cell>
          <cell r="M37">
            <v>0</v>
          </cell>
        </row>
        <row r="38">
          <cell r="B38">
            <v>0</v>
          </cell>
          <cell r="C38">
            <v>0</v>
          </cell>
          <cell r="D38">
            <v>0</v>
          </cell>
          <cell r="E38">
            <v>0</v>
          </cell>
          <cell r="F38">
            <v>0</v>
          </cell>
          <cell r="G38">
            <v>0</v>
          </cell>
          <cell r="H38">
            <v>0</v>
          </cell>
          <cell r="I38">
            <v>0</v>
          </cell>
          <cell r="J38">
            <v>0</v>
          </cell>
          <cell r="M38">
            <v>0</v>
          </cell>
        </row>
        <row r="39">
          <cell r="B39">
            <v>-16077</v>
          </cell>
          <cell r="C39">
            <v>-16077</v>
          </cell>
          <cell r="D39">
            <v>0</v>
          </cell>
          <cell r="E39">
            <v>0</v>
          </cell>
          <cell r="F39">
            <v>0</v>
          </cell>
          <cell r="G39">
            <v>0</v>
          </cell>
          <cell r="H39">
            <v>0</v>
          </cell>
          <cell r="I39">
            <v>0</v>
          </cell>
          <cell r="J39">
            <v>0</v>
          </cell>
          <cell r="M39">
            <v>-16284</v>
          </cell>
        </row>
        <row r="40">
          <cell r="B40">
            <v>0</v>
          </cell>
          <cell r="C40">
            <v>0</v>
          </cell>
          <cell r="D40">
            <v>0</v>
          </cell>
          <cell r="E40">
            <v>0</v>
          </cell>
          <cell r="F40">
            <v>0</v>
          </cell>
          <cell r="G40">
            <v>0</v>
          </cell>
          <cell r="H40">
            <v>0</v>
          </cell>
          <cell r="I40">
            <v>0</v>
          </cell>
          <cell r="J40">
            <v>0</v>
          </cell>
          <cell r="M40">
            <v>0</v>
          </cell>
        </row>
        <row r="41">
          <cell r="B41">
            <v>0</v>
          </cell>
          <cell r="C41">
            <v>0</v>
          </cell>
          <cell r="D41">
            <v>0</v>
          </cell>
          <cell r="E41">
            <v>0</v>
          </cell>
          <cell r="F41">
            <v>0</v>
          </cell>
          <cell r="G41">
            <v>0</v>
          </cell>
          <cell r="H41">
            <v>0</v>
          </cell>
          <cell r="I41">
            <v>0</v>
          </cell>
          <cell r="J41">
            <v>0</v>
          </cell>
          <cell r="M41">
            <v>0</v>
          </cell>
        </row>
        <row r="46">
          <cell r="C46">
            <v>16</v>
          </cell>
          <cell r="D46">
            <v>0</v>
          </cell>
          <cell r="E46">
            <v>0</v>
          </cell>
          <cell r="F46">
            <v>0</v>
          </cell>
          <cell r="G46">
            <v>0</v>
          </cell>
          <cell r="H46">
            <v>0</v>
          </cell>
          <cell r="I46">
            <v>0</v>
          </cell>
          <cell r="J46">
            <v>0</v>
          </cell>
        </row>
      </sheetData>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rating Resource Requirement"/>
      <sheetName val="Analysis"/>
      <sheetName val="Explanatory Notes"/>
      <sheetName val="User Fees"/>
    </sheetNames>
    <sheetDataSet>
      <sheetData sheetId="0"/>
      <sheetData sheetId="1">
        <row r="17">
          <cell r="B17">
            <v>49280</v>
          </cell>
          <cell r="C17">
            <v>49280</v>
          </cell>
          <cell r="D17">
            <v>0</v>
          </cell>
          <cell r="E17">
            <v>2118</v>
          </cell>
          <cell r="F17">
            <v>0</v>
          </cell>
          <cell r="G17">
            <v>510</v>
          </cell>
          <cell r="H17">
            <v>800</v>
          </cell>
          <cell r="I17">
            <v>-1068</v>
          </cell>
          <cell r="J17">
            <v>0</v>
          </cell>
          <cell r="M17">
            <v>47241</v>
          </cell>
        </row>
        <row r="18">
          <cell r="B18">
            <v>-5639</v>
          </cell>
          <cell r="C18">
            <v>-5639</v>
          </cell>
          <cell r="D18">
            <v>0</v>
          </cell>
          <cell r="E18">
            <v>0</v>
          </cell>
          <cell r="F18">
            <v>0</v>
          </cell>
          <cell r="G18">
            <v>0</v>
          </cell>
          <cell r="H18">
            <v>0</v>
          </cell>
          <cell r="I18">
            <v>0</v>
          </cell>
          <cell r="J18">
            <v>0</v>
          </cell>
          <cell r="M18">
            <v>-6268</v>
          </cell>
        </row>
        <row r="22">
          <cell r="B22">
            <v>23648</v>
          </cell>
          <cell r="C22">
            <v>23648</v>
          </cell>
          <cell r="D22">
            <v>0</v>
          </cell>
          <cell r="E22">
            <v>775</v>
          </cell>
          <cell r="F22">
            <v>0</v>
          </cell>
          <cell r="G22">
            <v>360</v>
          </cell>
          <cell r="H22">
            <v>0</v>
          </cell>
          <cell r="I22">
            <v>-575</v>
          </cell>
          <cell r="J22">
            <v>0</v>
          </cell>
          <cell r="M22">
            <v>21477</v>
          </cell>
        </row>
        <row r="23">
          <cell r="B23">
            <v>900</v>
          </cell>
          <cell r="C23">
            <v>900</v>
          </cell>
          <cell r="D23">
            <v>0</v>
          </cell>
          <cell r="E23">
            <v>0</v>
          </cell>
          <cell r="F23">
            <v>0</v>
          </cell>
          <cell r="G23">
            <v>0</v>
          </cell>
          <cell r="H23">
            <v>0</v>
          </cell>
          <cell r="I23">
            <v>-90</v>
          </cell>
          <cell r="J23">
            <v>0</v>
          </cell>
          <cell r="M23">
            <v>1430</v>
          </cell>
        </row>
        <row r="24">
          <cell r="B24">
            <v>21396</v>
          </cell>
          <cell r="C24">
            <v>21396</v>
          </cell>
          <cell r="D24">
            <v>0</v>
          </cell>
          <cell r="E24">
            <v>1655</v>
          </cell>
          <cell r="F24">
            <v>0</v>
          </cell>
          <cell r="G24">
            <v>150</v>
          </cell>
          <cell r="H24">
            <v>800</v>
          </cell>
          <cell r="I24">
            <v>0</v>
          </cell>
          <cell r="J24">
            <v>0</v>
          </cell>
          <cell r="M24">
            <v>20681</v>
          </cell>
        </row>
        <row r="25">
          <cell r="B25">
            <v>0</v>
          </cell>
          <cell r="C25">
            <v>0</v>
          </cell>
          <cell r="D25">
            <v>0</v>
          </cell>
          <cell r="E25">
            <v>0</v>
          </cell>
          <cell r="F25">
            <v>0</v>
          </cell>
          <cell r="G25">
            <v>0</v>
          </cell>
          <cell r="H25">
            <v>0</v>
          </cell>
          <cell r="I25">
            <v>0</v>
          </cell>
          <cell r="J25">
            <v>0</v>
          </cell>
          <cell r="M25">
            <v>-10</v>
          </cell>
        </row>
        <row r="26">
          <cell r="B26">
            <v>3166</v>
          </cell>
          <cell r="C26">
            <v>3166</v>
          </cell>
          <cell r="D26">
            <v>0</v>
          </cell>
          <cell r="E26">
            <v>-312</v>
          </cell>
          <cell r="F26">
            <v>0</v>
          </cell>
          <cell r="G26">
            <v>0</v>
          </cell>
          <cell r="H26">
            <v>0</v>
          </cell>
          <cell r="I26">
            <v>-403</v>
          </cell>
          <cell r="J26">
            <v>0</v>
          </cell>
          <cell r="M26">
            <v>2861</v>
          </cell>
        </row>
        <row r="27">
          <cell r="B27">
            <v>0</v>
          </cell>
          <cell r="C27">
            <v>0</v>
          </cell>
          <cell r="D27">
            <v>0</v>
          </cell>
          <cell r="E27">
            <v>0</v>
          </cell>
          <cell r="F27">
            <v>0</v>
          </cell>
          <cell r="G27">
            <v>0</v>
          </cell>
          <cell r="H27">
            <v>0</v>
          </cell>
          <cell r="I27">
            <v>0</v>
          </cell>
          <cell r="J27">
            <v>0</v>
          </cell>
          <cell r="M27">
            <v>0</v>
          </cell>
        </row>
        <row r="28">
          <cell r="B28">
            <v>170</v>
          </cell>
          <cell r="C28">
            <v>170</v>
          </cell>
          <cell r="D28">
            <v>0</v>
          </cell>
          <cell r="E28">
            <v>0</v>
          </cell>
          <cell r="F28">
            <v>0</v>
          </cell>
          <cell r="G28">
            <v>0</v>
          </cell>
          <cell r="H28">
            <v>0</v>
          </cell>
          <cell r="I28">
            <v>0</v>
          </cell>
          <cell r="J28">
            <v>0</v>
          </cell>
          <cell r="M28">
            <v>802</v>
          </cell>
        </row>
        <row r="35">
          <cell r="B35">
            <v>-40</v>
          </cell>
          <cell r="C35">
            <v>-40</v>
          </cell>
          <cell r="D35">
            <v>0</v>
          </cell>
          <cell r="E35">
            <v>0</v>
          </cell>
          <cell r="F35">
            <v>0</v>
          </cell>
          <cell r="G35">
            <v>0</v>
          </cell>
          <cell r="H35">
            <v>0</v>
          </cell>
          <cell r="I35">
            <v>0</v>
          </cell>
          <cell r="J35">
            <v>0</v>
          </cell>
          <cell r="M35">
            <v>-61</v>
          </cell>
        </row>
        <row r="36">
          <cell r="B36">
            <v>0</v>
          </cell>
          <cell r="C36">
            <v>0</v>
          </cell>
          <cell r="D36">
            <v>0</v>
          </cell>
          <cell r="E36">
            <v>0</v>
          </cell>
          <cell r="F36">
            <v>0</v>
          </cell>
          <cell r="G36">
            <v>0</v>
          </cell>
          <cell r="H36">
            <v>0</v>
          </cell>
          <cell r="I36">
            <v>0</v>
          </cell>
          <cell r="J36">
            <v>0</v>
          </cell>
          <cell r="M36">
            <v>-67</v>
          </cell>
        </row>
        <row r="37">
          <cell r="B37">
            <v>0</v>
          </cell>
          <cell r="C37">
            <v>0</v>
          </cell>
          <cell r="D37">
            <v>0</v>
          </cell>
          <cell r="E37">
            <v>0</v>
          </cell>
          <cell r="F37">
            <v>0</v>
          </cell>
          <cell r="G37">
            <v>0</v>
          </cell>
          <cell r="H37">
            <v>0</v>
          </cell>
          <cell r="I37">
            <v>0</v>
          </cell>
          <cell r="J37">
            <v>0</v>
          </cell>
          <cell r="M37">
            <v>0</v>
          </cell>
        </row>
        <row r="38">
          <cell r="B38">
            <v>0</v>
          </cell>
          <cell r="C38">
            <v>0</v>
          </cell>
          <cell r="D38">
            <v>0</v>
          </cell>
          <cell r="E38">
            <v>0</v>
          </cell>
          <cell r="F38">
            <v>0</v>
          </cell>
          <cell r="G38">
            <v>0</v>
          </cell>
          <cell r="H38">
            <v>0</v>
          </cell>
          <cell r="I38">
            <v>0</v>
          </cell>
          <cell r="J38">
            <v>0</v>
          </cell>
          <cell r="M38">
            <v>0</v>
          </cell>
        </row>
        <row r="39">
          <cell r="B39">
            <v>-1103</v>
          </cell>
          <cell r="C39">
            <v>-1103</v>
          </cell>
          <cell r="D39">
            <v>0</v>
          </cell>
          <cell r="E39">
            <v>0</v>
          </cell>
          <cell r="F39">
            <v>0</v>
          </cell>
          <cell r="G39">
            <v>-750</v>
          </cell>
          <cell r="H39">
            <v>0</v>
          </cell>
          <cell r="I39">
            <v>0</v>
          </cell>
          <cell r="J39">
            <v>0</v>
          </cell>
          <cell r="M39">
            <v>-2276</v>
          </cell>
        </row>
        <row r="40">
          <cell r="B40">
            <v>0</v>
          </cell>
          <cell r="C40">
            <v>0</v>
          </cell>
          <cell r="D40">
            <v>0</v>
          </cell>
          <cell r="E40">
            <v>0</v>
          </cell>
          <cell r="F40">
            <v>0</v>
          </cell>
          <cell r="G40">
            <v>0</v>
          </cell>
          <cell r="H40">
            <v>0</v>
          </cell>
          <cell r="I40">
            <v>0</v>
          </cell>
          <cell r="J40">
            <v>0</v>
          </cell>
          <cell r="M40">
            <v>0</v>
          </cell>
        </row>
        <row r="41">
          <cell r="B41">
            <v>0</v>
          </cell>
          <cell r="C41">
            <v>0</v>
          </cell>
          <cell r="D41">
            <v>0</v>
          </cell>
          <cell r="E41">
            <v>0</v>
          </cell>
          <cell r="F41">
            <v>0</v>
          </cell>
          <cell r="G41">
            <v>0</v>
          </cell>
          <cell r="H41">
            <v>0</v>
          </cell>
          <cell r="I41">
            <v>0</v>
          </cell>
          <cell r="J41">
            <v>0</v>
          </cell>
          <cell r="M41">
            <v>0</v>
          </cell>
        </row>
        <row r="46">
          <cell r="C46">
            <v>252.04999999999998</v>
          </cell>
          <cell r="D46">
            <v>0</v>
          </cell>
          <cell r="E46">
            <v>0</v>
          </cell>
          <cell r="F46">
            <v>0</v>
          </cell>
          <cell r="G46">
            <v>4</v>
          </cell>
          <cell r="H46">
            <v>0</v>
          </cell>
          <cell r="I46">
            <v>-5</v>
          </cell>
          <cell r="J46">
            <v>0</v>
          </cell>
        </row>
      </sheetData>
      <sheetData sheetId="2"/>
      <sheetData sheetId="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perating Resource Requirement"/>
      <sheetName val="Analysis"/>
      <sheetName val="Explanatory Notes"/>
    </sheetNames>
    <sheetDataSet>
      <sheetData sheetId="0"/>
      <sheetData sheetId="1">
        <row r="17">
          <cell r="B17">
            <v>3687</v>
          </cell>
          <cell r="C17">
            <v>3687</v>
          </cell>
          <cell r="D17">
            <v>0</v>
          </cell>
          <cell r="E17">
            <v>70</v>
          </cell>
          <cell r="F17">
            <v>0</v>
          </cell>
          <cell r="G17">
            <v>0</v>
          </cell>
          <cell r="H17">
            <v>0</v>
          </cell>
          <cell r="I17">
            <v>-67</v>
          </cell>
          <cell r="J17">
            <v>0</v>
          </cell>
          <cell r="M17">
            <v>3269</v>
          </cell>
        </row>
        <row r="18">
          <cell r="B18">
            <v>-483</v>
          </cell>
          <cell r="C18">
            <v>-483</v>
          </cell>
          <cell r="D18">
            <v>0</v>
          </cell>
          <cell r="E18">
            <v>0</v>
          </cell>
          <cell r="F18">
            <v>0</v>
          </cell>
          <cell r="G18">
            <v>0</v>
          </cell>
          <cell r="H18">
            <v>0</v>
          </cell>
          <cell r="J18">
            <v>0</v>
          </cell>
          <cell r="M18">
            <v>-338</v>
          </cell>
        </row>
        <row r="22">
          <cell r="B22">
            <v>3433</v>
          </cell>
          <cell r="C22">
            <v>3433</v>
          </cell>
          <cell r="D22">
            <v>0</v>
          </cell>
          <cell r="E22">
            <v>70</v>
          </cell>
          <cell r="F22">
            <v>0</v>
          </cell>
          <cell r="G22">
            <v>0</v>
          </cell>
          <cell r="H22">
            <v>0</v>
          </cell>
          <cell r="I22">
            <v>-67</v>
          </cell>
          <cell r="J22">
            <v>0</v>
          </cell>
          <cell r="M22">
            <v>3094</v>
          </cell>
        </row>
        <row r="23">
          <cell r="B23">
            <v>7</v>
          </cell>
          <cell r="C23">
            <v>7</v>
          </cell>
          <cell r="D23">
            <v>0</v>
          </cell>
          <cell r="E23">
            <v>0</v>
          </cell>
          <cell r="F23">
            <v>0</v>
          </cell>
          <cell r="G23">
            <v>0</v>
          </cell>
          <cell r="H23">
            <v>0</v>
          </cell>
          <cell r="I23">
            <v>0</v>
          </cell>
          <cell r="J23">
            <v>0</v>
          </cell>
          <cell r="M23">
            <v>22</v>
          </cell>
        </row>
        <row r="24">
          <cell r="B24">
            <v>156</v>
          </cell>
          <cell r="C24">
            <v>156</v>
          </cell>
          <cell r="D24">
            <v>0</v>
          </cell>
          <cell r="E24">
            <v>0</v>
          </cell>
          <cell r="F24">
            <v>0</v>
          </cell>
          <cell r="G24">
            <v>0</v>
          </cell>
          <cell r="H24">
            <v>0</v>
          </cell>
          <cell r="I24">
            <v>0</v>
          </cell>
          <cell r="J24">
            <v>0</v>
          </cell>
          <cell r="M24">
            <v>58</v>
          </cell>
        </row>
        <row r="25">
          <cell r="B25">
            <v>0</v>
          </cell>
          <cell r="C25">
            <v>0</v>
          </cell>
          <cell r="D25">
            <v>0</v>
          </cell>
          <cell r="E25">
            <v>0</v>
          </cell>
          <cell r="F25">
            <v>0</v>
          </cell>
          <cell r="G25">
            <v>0</v>
          </cell>
          <cell r="H25">
            <v>0</v>
          </cell>
          <cell r="I25">
            <v>0</v>
          </cell>
          <cell r="J25">
            <v>0</v>
          </cell>
          <cell r="M25">
            <v>0</v>
          </cell>
        </row>
        <row r="26">
          <cell r="B26">
            <v>0</v>
          </cell>
          <cell r="C26">
            <v>0</v>
          </cell>
          <cell r="D26">
            <v>0</v>
          </cell>
          <cell r="E26">
            <v>0</v>
          </cell>
          <cell r="F26">
            <v>0</v>
          </cell>
          <cell r="G26">
            <v>0</v>
          </cell>
          <cell r="H26">
            <v>0</v>
          </cell>
          <cell r="I26">
            <v>0</v>
          </cell>
          <cell r="J26">
            <v>0</v>
          </cell>
          <cell r="M26">
            <v>0</v>
          </cell>
        </row>
        <row r="27">
          <cell r="B27">
            <v>0</v>
          </cell>
          <cell r="C27">
            <v>0</v>
          </cell>
          <cell r="D27">
            <v>0</v>
          </cell>
          <cell r="E27">
            <v>0</v>
          </cell>
          <cell r="F27">
            <v>0</v>
          </cell>
          <cell r="G27">
            <v>0</v>
          </cell>
          <cell r="H27">
            <v>0</v>
          </cell>
          <cell r="I27">
            <v>0</v>
          </cell>
          <cell r="J27">
            <v>0</v>
          </cell>
          <cell r="M27">
            <v>0</v>
          </cell>
        </row>
        <row r="28">
          <cell r="B28">
            <v>91</v>
          </cell>
          <cell r="C28">
            <v>91</v>
          </cell>
          <cell r="D28">
            <v>0</v>
          </cell>
          <cell r="E28">
            <v>0</v>
          </cell>
          <cell r="F28">
            <v>0</v>
          </cell>
          <cell r="G28">
            <v>0</v>
          </cell>
          <cell r="H28">
            <v>0</v>
          </cell>
          <cell r="I28">
            <v>0</v>
          </cell>
          <cell r="J28">
            <v>0</v>
          </cell>
          <cell r="M28">
            <v>95</v>
          </cell>
        </row>
        <row r="35">
          <cell r="B35">
            <v>0</v>
          </cell>
          <cell r="C35">
            <v>0</v>
          </cell>
          <cell r="D35">
            <v>0</v>
          </cell>
          <cell r="E35">
            <v>0</v>
          </cell>
          <cell r="F35">
            <v>0</v>
          </cell>
          <cell r="G35">
            <v>0</v>
          </cell>
          <cell r="H35">
            <v>0</v>
          </cell>
          <cell r="I35">
            <v>0</v>
          </cell>
          <cell r="J35">
            <v>0</v>
          </cell>
          <cell r="M35">
            <v>0</v>
          </cell>
        </row>
        <row r="36">
          <cell r="B36">
            <v>0</v>
          </cell>
          <cell r="C36">
            <v>0</v>
          </cell>
          <cell r="D36">
            <v>0</v>
          </cell>
          <cell r="E36">
            <v>0</v>
          </cell>
          <cell r="F36">
            <v>0</v>
          </cell>
          <cell r="G36">
            <v>0</v>
          </cell>
          <cell r="H36">
            <v>0</v>
          </cell>
          <cell r="I36">
            <v>0</v>
          </cell>
          <cell r="J36">
            <v>0</v>
          </cell>
          <cell r="M36">
            <v>0</v>
          </cell>
        </row>
        <row r="37">
          <cell r="B37">
            <v>0</v>
          </cell>
          <cell r="C37">
            <v>0</v>
          </cell>
          <cell r="D37">
            <v>0</v>
          </cell>
          <cell r="E37">
            <v>0</v>
          </cell>
          <cell r="F37">
            <v>0</v>
          </cell>
          <cell r="G37">
            <v>0</v>
          </cell>
          <cell r="H37">
            <v>0</v>
          </cell>
          <cell r="I37">
            <v>0</v>
          </cell>
          <cell r="J37">
            <v>0</v>
          </cell>
          <cell r="M37">
            <v>0</v>
          </cell>
        </row>
        <row r="38">
          <cell r="B38">
            <v>-11</v>
          </cell>
          <cell r="C38">
            <v>-11</v>
          </cell>
          <cell r="D38">
            <v>0</v>
          </cell>
          <cell r="E38">
            <v>0</v>
          </cell>
          <cell r="F38">
            <v>0</v>
          </cell>
          <cell r="G38">
            <v>0</v>
          </cell>
          <cell r="H38">
            <v>0</v>
          </cell>
          <cell r="I38">
            <v>0</v>
          </cell>
          <cell r="J38">
            <v>0</v>
          </cell>
          <cell r="M38">
            <v>-11</v>
          </cell>
        </row>
        <row r="39">
          <cell r="B39">
            <v>-44</v>
          </cell>
          <cell r="C39">
            <v>-44</v>
          </cell>
          <cell r="D39">
            <v>0</v>
          </cell>
          <cell r="E39">
            <v>0</v>
          </cell>
          <cell r="F39">
            <v>0</v>
          </cell>
          <cell r="G39">
            <v>0</v>
          </cell>
          <cell r="H39">
            <v>0</v>
          </cell>
          <cell r="I39">
            <v>0</v>
          </cell>
          <cell r="J39">
            <v>0</v>
          </cell>
          <cell r="M39">
            <v>-45</v>
          </cell>
        </row>
        <row r="40">
          <cell r="B40">
            <v>0</v>
          </cell>
          <cell r="C40">
            <v>0</v>
          </cell>
          <cell r="D40">
            <v>0</v>
          </cell>
          <cell r="E40">
            <v>0</v>
          </cell>
          <cell r="F40">
            <v>0</v>
          </cell>
          <cell r="G40">
            <v>0</v>
          </cell>
          <cell r="H40">
            <v>0</v>
          </cell>
          <cell r="I40">
            <v>0</v>
          </cell>
          <cell r="J40">
            <v>0</v>
          </cell>
          <cell r="M40">
            <v>0</v>
          </cell>
        </row>
        <row r="41">
          <cell r="B41">
            <v>0</v>
          </cell>
          <cell r="C41">
            <v>0</v>
          </cell>
          <cell r="D41">
            <v>0</v>
          </cell>
          <cell r="E41">
            <v>0</v>
          </cell>
          <cell r="F41">
            <v>0</v>
          </cell>
          <cell r="G41">
            <v>0</v>
          </cell>
          <cell r="H41">
            <v>0</v>
          </cell>
          <cell r="I41">
            <v>0</v>
          </cell>
          <cell r="J41">
            <v>0</v>
          </cell>
          <cell r="M41">
            <v>0</v>
          </cell>
        </row>
        <row r="46">
          <cell r="C46">
            <v>29</v>
          </cell>
          <cell r="D46">
            <v>0</v>
          </cell>
          <cell r="E46">
            <v>0</v>
          </cell>
          <cell r="F46">
            <v>0</v>
          </cell>
          <cell r="G46">
            <v>0</v>
          </cell>
          <cell r="H46">
            <v>0</v>
          </cell>
          <cell r="I46">
            <v>-1</v>
          </cell>
          <cell r="J46">
            <v>0</v>
          </cell>
        </row>
      </sheetData>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perating Resource Requirement"/>
      <sheetName val="Analysis"/>
      <sheetName val="Explanatory Notes"/>
      <sheetName val="User Fees"/>
    </sheetNames>
    <sheetDataSet>
      <sheetData sheetId="0"/>
      <sheetData sheetId="1">
        <row r="17">
          <cell r="B17">
            <v>80537</v>
          </cell>
          <cell r="C17">
            <v>78304</v>
          </cell>
          <cell r="D17">
            <v>0</v>
          </cell>
          <cell r="E17">
            <v>-246</v>
          </cell>
          <cell r="F17">
            <v>0</v>
          </cell>
          <cell r="G17">
            <v>0</v>
          </cell>
          <cell r="H17">
            <v>0</v>
          </cell>
          <cell r="I17">
            <v>-6256</v>
          </cell>
          <cell r="J17">
            <v>0</v>
          </cell>
          <cell r="M17">
            <v>3745</v>
          </cell>
        </row>
        <row r="18">
          <cell r="B18">
            <v>-77070</v>
          </cell>
          <cell r="C18">
            <v>-74762</v>
          </cell>
          <cell r="D18">
            <v>0</v>
          </cell>
          <cell r="E18">
            <v>35</v>
          </cell>
          <cell r="F18">
            <v>0</v>
          </cell>
          <cell r="G18">
            <v>0</v>
          </cell>
          <cell r="H18">
            <v>0</v>
          </cell>
          <cell r="I18">
            <v>6668</v>
          </cell>
          <cell r="J18">
            <v>0</v>
          </cell>
          <cell r="M18">
            <v>-127</v>
          </cell>
        </row>
        <row r="22">
          <cell r="B22">
            <v>17974</v>
          </cell>
          <cell r="C22">
            <v>17204</v>
          </cell>
          <cell r="D22">
            <v>0</v>
          </cell>
          <cell r="E22">
            <v>568</v>
          </cell>
          <cell r="F22">
            <v>0</v>
          </cell>
          <cell r="G22">
            <v>0</v>
          </cell>
          <cell r="H22">
            <v>0</v>
          </cell>
          <cell r="I22">
            <v>129</v>
          </cell>
          <cell r="J22">
            <v>0</v>
          </cell>
          <cell r="M22">
            <v>17523</v>
          </cell>
        </row>
        <row r="23">
          <cell r="B23">
            <v>1147</v>
          </cell>
          <cell r="C23">
            <v>641</v>
          </cell>
          <cell r="D23">
            <v>0</v>
          </cell>
          <cell r="E23">
            <v>22</v>
          </cell>
          <cell r="F23">
            <v>0</v>
          </cell>
          <cell r="G23">
            <v>0</v>
          </cell>
          <cell r="H23">
            <v>0</v>
          </cell>
          <cell r="I23">
            <v>0</v>
          </cell>
          <cell r="J23">
            <v>0</v>
          </cell>
          <cell r="M23">
            <v>1101</v>
          </cell>
        </row>
        <row r="24">
          <cell r="B24">
            <v>36942</v>
          </cell>
          <cell r="C24">
            <v>36612</v>
          </cell>
          <cell r="D24">
            <v>0</v>
          </cell>
          <cell r="E24">
            <v>-1049</v>
          </cell>
          <cell r="F24">
            <v>0</v>
          </cell>
          <cell r="G24">
            <v>0</v>
          </cell>
          <cell r="H24">
            <v>0</v>
          </cell>
          <cell r="I24">
            <v>-1385</v>
          </cell>
          <cell r="J24">
            <v>0</v>
          </cell>
          <cell r="M24">
            <v>37663</v>
          </cell>
        </row>
        <row r="25">
          <cell r="B25">
            <v>22804</v>
          </cell>
          <cell r="C25">
            <v>22864</v>
          </cell>
          <cell r="D25">
            <v>0</v>
          </cell>
          <cell r="E25">
            <v>350</v>
          </cell>
          <cell r="F25">
            <v>0</v>
          </cell>
          <cell r="G25">
            <v>0</v>
          </cell>
          <cell r="H25">
            <v>0</v>
          </cell>
          <cell r="I25">
            <v>-5000</v>
          </cell>
          <cell r="J25">
            <v>0</v>
          </cell>
          <cell r="M25">
            <v>22673</v>
          </cell>
        </row>
        <row r="26">
          <cell r="B26">
            <v>1613</v>
          </cell>
          <cell r="C26">
            <v>932</v>
          </cell>
          <cell r="D26">
            <v>0</v>
          </cell>
          <cell r="E26">
            <v>-137</v>
          </cell>
          <cell r="F26">
            <v>0</v>
          </cell>
          <cell r="G26">
            <v>0</v>
          </cell>
          <cell r="H26">
            <v>0</v>
          </cell>
          <cell r="I26">
            <v>0</v>
          </cell>
          <cell r="J26">
            <v>0</v>
          </cell>
          <cell r="M26">
            <v>-75305</v>
          </cell>
        </row>
        <row r="27">
          <cell r="B27">
            <v>0</v>
          </cell>
          <cell r="C27">
            <v>0</v>
          </cell>
          <cell r="D27">
            <v>0</v>
          </cell>
          <cell r="E27">
            <v>0</v>
          </cell>
          <cell r="F27">
            <v>0</v>
          </cell>
          <cell r="G27">
            <v>0</v>
          </cell>
          <cell r="H27">
            <v>0</v>
          </cell>
          <cell r="I27">
            <v>0</v>
          </cell>
          <cell r="J27">
            <v>0</v>
          </cell>
          <cell r="M27">
            <v>0</v>
          </cell>
        </row>
        <row r="28">
          <cell r="B28">
            <v>57</v>
          </cell>
          <cell r="C28">
            <v>51</v>
          </cell>
          <cell r="D28">
            <v>0</v>
          </cell>
          <cell r="E28">
            <v>0</v>
          </cell>
          <cell r="F28">
            <v>0</v>
          </cell>
          <cell r="G28">
            <v>0</v>
          </cell>
          <cell r="H28">
            <v>0</v>
          </cell>
          <cell r="I28">
            <v>0</v>
          </cell>
          <cell r="J28">
            <v>0</v>
          </cell>
          <cell r="M28">
            <v>90</v>
          </cell>
        </row>
        <row r="35">
          <cell r="B35">
            <v>0</v>
          </cell>
          <cell r="C35">
            <v>0</v>
          </cell>
          <cell r="D35">
            <v>0</v>
          </cell>
          <cell r="E35">
            <v>0</v>
          </cell>
          <cell r="F35">
            <v>0</v>
          </cell>
          <cell r="G35">
            <v>0</v>
          </cell>
          <cell r="H35">
            <v>0</v>
          </cell>
          <cell r="I35">
            <v>0</v>
          </cell>
          <cell r="J35">
            <v>0</v>
          </cell>
          <cell r="M35">
            <v>0</v>
          </cell>
        </row>
        <row r="36">
          <cell r="B36">
            <v>0</v>
          </cell>
          <cell r="C36">
            <v>0</v>
          </cell>
          <cell r="D36">
            <v>0</v>
          </cell>
          <cell r="E36">
            <v>0</v>
          </cell>
          <cell r="F36">
            <v>0</v>
          </cell>
          <cell r="G36">
            <v>0</v>
          </cell>
          <cell r="H36">
            <v>0</v>
          </cell>
          <cell r="I36">
            <v>0</v>
          </cell>
          <cell r="J36">
            <v>0</v>
          </cell>
          <cell r="M36">
            <v>0</v>
          </cell>
        </row>
        <row r="37">
          <cell r="B37">
            <v>0</v>
          </cell>
          <cell r="C37">
            <v>0</v>
          </cell>
          <cell r="D37">
            <v>0</v>
          </cell>
          <cell r="E37">
            <v>0</v>
          </cell>
          <cell r="F37">
            <v>0</v>
          </cell>
          <cell r="G37">
            <v>0</v>
          </cell>
          <cell r="H37">
            <v>0</v>
          </cell>
          <cell r="I37">
            <v>0</v>
          </cell>
          <cell r="J37">
            <v>0</v>
          </cell>
          <cell r="M37">
            <v>0</v>
          </cell>
        </row>
        <row r="38">
          <cell r="B38">
            <v>-60</v>
          </cell>
          <cell r="C38">
            <v>-60</v>
          </cell>
          <cell r="D38">
            <v>60</v>
          </cell>
          <cell r="E38">
            <v>0</v>
          </cell>
          <cell r="F38">
            <v>0</v>
          </cell>
          <cell r="G38">
            <v>0</v>
          </cell>
          <cell r="H38">
            <v>0</v>
          </cell>
          <cell r="I38">
            <v>0</v>
          </cell>
          <cell r="J38">
            <v>0</v>
          </cell>
          <cell r="M38">
            <v>0</v>
          </cell>
        </row>
        <row r="39">
          <cell r="B39">
            <v>-474</v>
          </cell>
          <cell r="C39">
            <v>-549</v>
          </cell>
          <cell r="D39">
            <v>0</v>
          </cell>
          <cell r="E39">
            <v>0</v>
          </cell>
          <cell r="F39">
            <v>0</v>
          </cell>
          <cell r="G39">
            <v>0</v>
          </cell>
          <cell r="H39">
            <v>0</v>
          </cell>
          <cell r="I39">
            <v>0</v>
          </cell>
          <cell r="J39">
            <v>0</v>
          </cell>
          <cell r="M39">
            <v>-506</v>
          </cell>
        </row>
        <row r="40">
          <cell r="B40">
            <v>0</v>
          </cell>
          <cell r="C40">
            <v>0</v>
          </cell>
          <cell r="D40">
            <v>0</v>
          </cell>
          <cell r="E40">
            <v>0</v>
          </cell>
          <cell r="F40">
            <v>0</v>
          </cell>
          <cell r="G40">
            <v>0</v>
          </cell>
          <cell r="H40">
            <v>0</v>
          </cell>
          <cell r="I40">
            <v>0</v>
          </cell>
          <cell r="J40">
            <v>0</v>
          </cell>
          <cell r="M40">
            <v>0</v>
          </cell>
        </row>
        <row r="41">
          <cell r="B41">
            <v>0</v>
          </cell>
          <cell r="C41">
            <v>0</v>
          </cell>
          <cell r="D41">
            <v>0</v>
          </cell>
          <cell r="E41">
            <v>0</v>
          </cell>
          <cell r="F41">
            <v>0</v>
          </cell>
          <cell r="G41">
            <v>0</v>
          </cell>
          <cell r="H41">
            <v>0</v>
          </cell>
          <cell r="I41">
            <v>0</v>
          </cell>
          <cell r="J41">
            <v>0</v>
          </cell>
          <cell r="M41">
            <v>0</v>
          </cell>
        </row>
        <row r="46">
          <cell r="C46">
            <v>189</v>
          </cell>
          <cell r="D46">
            <v>0</v>
          </cell>
          <cell r="E46">
            <v>0</v>
          </cell>
          <cell r="F46">
            <v>0</v>
          </cell>
          <cell r="G46">
            <v>0</v>
          </cell>
          <cell r="H46">
            <v>0</v>
          </cell>
          <cell r="I46">
            <v>-2</v>
          </cell>
          <cell r="J46">
            <v>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F50"/>
  <sheetViews>
    <sheetView view="pageBreakPreview" zoomScale="80" zoomScaleNormal="100" zoomScaleSheetLayoutView="80" workbookViewId="0">
      <pane xSplit="1" ySplit="7" topLeftCell="B8" activePane="bottomRight" state="frozen"/>
      <selection pane="topRight"/>
      <selection pane="bottomLeft"/>
      <selection pane="bottomRight" activeCell="B1" sqref="B1:C1048576"/>
    </sheetView>
  </sheetViews>
  <sheetFormatPr defaultColWidth="9.33203125" defaultRowHeight="15"/>
  <cols>
    <col min="1" max="1" width="66.83203125" style="3" customWidth="1"/>
    <col min="2" max="3" width="22.6640625" style="3" hidden="1" customWidth="1"/>
    <col min="4" max="5" width="22.6640625" style="3" customWidth="1"/>
    <col min="6" max="6" width="21.6640625" style="3" customWidth="1"/>
    <col min="7" max="16384" width="9.33203125" style="3"/>
  </cols>
  <sheetData>
    <row r="1" spans="1:6" ht="7.5" customHeight="1">
      <c r="A1" s="226" t="s">
        <v>39</v>
      </c>
      <c r="B1" s="11"/>
      <c r="C1" s="11"/>
      <c r="D1" s="11"/>
      <c r="E1" s="11"/>
      <c r="F1" s="11"/>
    </row>
    <row r="2" spans="1:6" ht="15.75">
      <c r="A2" s="1" t="s">
        <v>0</v>
      </c>
      <c r="B2" s="2"/>
      <c r="C2" s="2"/>
      <c r="D2" s="2"/>
      <c r="E2" s="2"/>
      <c r="F2" s="2"/>
    </row>
    <row r="3" spans="1:6" ht="15.75" hidden="1">
      <c r="A3" s="1">
        <f>Analysis!A3</f>
        <v>0</v>
      </c>
      <c r="B3" s="2"/>
      <c r="C3" s="2"/>
      <c r="D3" s="2"/>
      <c r="E3" s="2"/>
      <c r="F3" s="2"/>
    </row>
    <row r="4" spans="1:6" ht="15.75">
      <c r="A4" s="1" t="s">
        <v>33</v>
      </c>
      <c r="B4" s="2"/>
      <c r="C4" s="2"/>
      <c r="D4" s="2"/>
      <c r="E4" s="2"/>
      <c r="F4" s="2"/>
    </row>
    <row r="5" spans="1:6" ht="16.5" thickBot="1">
      <c r="A5" s="4" t="s">
        <v>1</v>
      </c>
      <c r="B5" s="2"/>
      <c r="C5" s="2"/>
      <c r="D5" s="2"/>
      <c r="E5" s="2"/>
      <c r="F5" s="2"/>
    </row>
    <row r="6" spans="1:6" ht="15.75">
      <c r="A6" s="227"/>
      <c r="B6" s="228">
        <v>2015</v>
      </c>
      <c r="C6" s="249">
        <v>2016</v>
      </c>
      <c r="D6" s="250"/>
      <c r="E6" s="234">
        <v>2017</v>
      </c>
      <c r="F6" s="232"/>
    </row>
    <row r="7" spans="1:6" ht="51.75" customHeight="1" thickBot="1">
      <c r="A7" s="229"/>
      <c r="B7" s="230" t="s">
        <v>45</v>
      </c>
      <c r="C7" s="231" t="s">
        <v>46</v>
      </c>
      <c r="D7" s="230" t="s">
        <v>47</v>
      </c>
      <c r="E7" s="235" t="s">
        <v>64</v>
      </c>
      <c r="F7" s="233" t="s">
        <v>48</v>
      </c>
    </row>
    <row r="8" spans="1:6" ht="15.75">
      <c r="A8" s="117" t="s">
        <v>22</v>
      </c>
      <c r="B8" s="6"/>
      <c r="C8" s="12"/>
      <c r="D8" s="6"/>
      <c r="E8" s="13"/>
      <c r="F8" s="219"/>
    </row>
    <row r="9" spans="1:6">
      <c r="A9" s="15" t="str">
        <f>Analysis!A9</f>
        <v>General Manager's Office</v>
      </c>
      <c r="B9" s="25">
        <f>Analysis!M9</f>
        <v>635</v>
      </c>
      <c r="C9" s="26">
        <f>Analysis!B9</f>
        <v>661</v>
      </c>
      <c r="D9" s="25">
        <f>Analysis!C9</f>
        <v>661</v>
      </c>
      <c r="E9" s="27">
        <f>Analysis!K9</f>
        <v>676</v>
      </c>
      <c r="F9" s="118">
        <f t="shared" ref="F9:F20" si="0">+E9-D9</f>
        <v>15</v>
      </c>
    </row>
    <row r="10" spans="1:6">
      <c r="A10" s="16" t="str">
        <f>Analysis!A10</f>
        <v>Business Services</v>
      </c>
      <c r="B10" s="28">
        <f>Analysis!M10</f>
        <v>7022</v>
      </c>
      <c r="C10" s="29">
        <f>Analysis!B10</f>
        <v>6723</v>
      </c>
      <c r="D10" s="28">
        <f>Analysis!C10</f>
        <v>6873</v>
      </c>
      <c r="E10" s="30">
        <f>Analysis!K10</f>
        <v>3203</v>
      </c>
      <c r="F10" s="119">
        <f t="shared" si="0"/>
        <v>-3670</v>
      </c>
    </row>
    <row r="11" spans="1:6">
      <c r="A11" s="16" t="str">
        <f>Analysis!A11</f>
        <v>Roads Services</v>
      </c>
      <c r="B11" s="28">
        <f>Analysis!M11</f>
        <v>121362</v>
      </c>
      <c r="C11" s="29">
        <f>Analysis!B11</f>
        <v>123483</v>
      </c>
      <c r="D11" s="28">
        <f>Analysis!C11</f>
        <v>113183</v>
      </c>
      <c r="E11" s="30">
        <f>Analysis!K11</f>
        <v>113255</v>
      </c>
      <c r="F11" s="119">
        <f t="shared" ref="F11" si="1">+E11-D11</f>
        <v>72</v>
      </c>
    </row>
    <row r="12" spans="1:6">
      <c r="A12" s="16" t="str">
        <f>Analysis!A12</f>
        <v>Parking Services</v>
      </c>
      <c r="B12" s="28">
        <f>Analysis!M12</f>
        <v>16533</v>
      </c>
      <c r="C12" s="29">
        <f>Analysis!B12</f>
        <v>16123</v>
      </c>
      <c r="D12" s="28">
        <f>Analysis!C12</f>
        <v>16123</v>
      </c>
      <c r="E12" s="30">
        <f>Analysis!K12</f>
        <v>16123</v>
      </c>
      <c r="F12" s="119">
        <f t="shared" si="0"/>
        <v>0</v>
      </c>
    </row>
    <row r="13" spans="1:6">
      <c r="A13" s="16" t="str">
        <f>Analysis!A13</f>
        <v>Traffic Services</v>
      </c>
      <c r="B13" s="28">
        <f>Analysis!M13</f>
        <v>47241</v>
      </c>
      <c r="C13" s="29">
        <f>Analysis!B13</f>
        <v>49280</v>
      </c>
      <c r="D13" s="28">
        <f>Analysis!C13</f>
        <v>49280</v>
      </c>
      <c r="E13" s="30">
        <f>Analysis!K13</f>
        <v>51640</v>
      </c>
      <c r="F13" s="119">
        <f>+E13-D13</f>
        <v>2360</v>
      </c>
    </row>
    <row r="14" spans="1:6">
      <c r="A14" s="16" t="str">
        <f>Analysis!A14</f>
        <v>Transportation Planning</v>
      </c>
      <c r="B14" s="28">
        <f>Analysis!M14</f>
        <v>3269</v>
      </c>
      <c r="C14" s="29">
        <f>Analysis!B14</f>
        <v>3687</v>
      </c>
      <c r="D14" s="28">
        <f>Analysis!C14</f>
        <v>3687</v>
      </c>
      <c r="E14" s="30">
        <f>Analysis!K14</f>
        <v>3690</v>
      </c>
      <c r="F14" s="119">
        <f>+E14-D14</f>
        <v>3</v>
      </c>
    </row>
    <row r="15" spans="1:6">
      <c r="A15" s="248" t="str">
        <f>Analysis!A15</f>
        <v>Fleet Services</v>
      </c>
      <c r="B15" s="25">
        <f>Analysis!M15</f>
        <v>3745</v>
      </c>
      <c r="C15" s="26">
        <f>Analysis!B15</f>
        <v>80537</v>
      </c>
      <c r="D15" s="25">
        <f>Analysis!C15</f>
        <v>78304</v>
      </c>
      <c r="E15" s="27">
        <f>Analysis!K15</f>
        <v>71802</v>
      </c>
      <c r="F15" s="119">
        <f t="shared" si="0"/>
        <v>-6502</v>
      </c>
    </row>
    <row r="16" spans="1:6" hidden="1">
      <c r="A16" s="247">
        <f>Analysis!A16</f>
        <v>0</v>
      </c>
      <c r="B16" s="25">
        <f>Analysis!M16</f>
        <v>0</v>
      </c>
      <c r="C16" s="26">
        <f>Analysis!B16</f>
        <v>0</v>
      </c>
      <c r="D16" s="25">
        <f>Analysis!C16</f>
        <v>0</v>
      </c>
      <c r="E16" s="27">
        <f>Analysis!K16</f>
        <v>0</v>
      </c>
      <c r="F16" s="119">
        <f t="shared" si="0"/>
        <v>0</v>
      </c>
    </row>
    <row r="17" spans="1:6" ht="15.75">
      <c r="A17" s="18" t="s">
        <v>3</v>
      </c>
      <c r="B17" s="31">
        <f>SUM(B9:B16)</f>
        <v>199807</v>
      </c>
      <c r="C17" s="32">
        <f>SUM(C9:C16)</f>
        <v>280494</v>
      </c>
      <c r="D17" s="31">
        <f>SUM(D9:D16)</f>
        <v>268111</v>
      </c>
      <c r="E17" s="33">
        <f>SUM(E9:E16)</f>
        <v>260389</v>
      </c>
      <c r="F17" s="121">
        <f t="shared" si="0"/>
        <v>-7722</v>
      </c>
    </row>
    <row r="18" spans="1:6">
      <c r="A18" s="17" t="s">
        <v>4</v>
      </c>
      <c r="B18" s="28">
        <f>Analysis!M18</f>
        <v>-18221</v>
      </c>
      <c r="C18" s="29">
        <f>Analysis!B18</f>
        <v>-94359</v>
      </c>
      <c r="D18" s="28">
        <f>Analysis!C18</f>
        <v>-92051</v>
      </c>
      <c r="E18" s="30">
        <f>Analysis!K18</f>
        <v>-85798</v>
      </c>
      <c r="F18" s="122">
        <f t="shared" si="0"/>
        <v>6253</v>
      </c>
    </row>
    <row r="19" spans="1:6">
      <c r="A19" s="19" t="s">
        <v>30</v>
      </c>
      <c r="B19" s="28">
        <f>Analysis!M19</f>
        <v>-20915</v>
      </c>
      <c r="C19" s="29">
        <f>Analysis!B19</f>
        <v>-18865</v>
      </c>
      <c r="D19" s="28">
        <f>Analysis!C19</f>
        <v>-18940</v>
      </c>
      <c r="E19" s="30">
        <f>Analysis!K19</f>
        <v>-19630</v>
      </c>
      <c r="F19" s="120">
        <f t="shared" si="0"/>
        <v>-690</v>
      </c>
    </row>
    <row r="20" spans="1:6" ht="16.5" thickBot="1">
      <c r="A20" s="71" t="s">
        <v>6</v>
      </c>
      <c r="B20" s="34">
        <f>SUM(B17:B19)</f>
        <v>160671</v>
      </c>
      <c r="C20" s="35">
        <f>SUM(C17:C19)</f>
        <v>167270</v>
      </c>
      <c r="D20" s="34">
        <f>SUM(D17:D19)</f>
        <v>157120</v>
      </c>
      <c r="E20" s="36">
        <f>SUM(E17:E19)</f>
        <v>154961</v>
      </c>
      <c r="F20" s="123">
        <f t="shared" si="0"/>
        <v>-2159</v>
      </c>
    </row>
    <row r="21" spans="1:6" ht="16.5" thickTop="1">
      <c r="A21" s="23" t="s">
        <v>24</v>
      </c>
      <c r="B21" s="37"/>
      <c r="C21" s="38"/>
      <c r="D21" s="37"/>
      <c r="E21" s="39"/>
      <c r="F21" s="220"/>
    </row>
    <row r="22" spans="1:6" ht="14.25" customHeight="1">
      <c r="A22" s="20" t="s">
        <v>26</v>
      </c>
      <c r="B22" s="25">
        <f>Analysis!M22</f>
        <v>93734</v>
      </c>
      <c r="C22" s="26">
        <f>Analysis!B22</f>
        <v>97669</v>
      </c>
      <c r="D22" s="25">
        <f>Analysis!C22</f>
        <v>96244</v>
      </c>
      <c r="E22" s="27">
        <f>Analysis!K22</f>
        <v>94350</v>
      </c>
      <c r="F22" s="119">
        <f t="shared" ref="F22:F31" si="2">+E22-D22</f>
        <v>-1894</v>
      </c>
    </row>
    <row r="23" spans="1:6">
      <c r="A23" s="20" t="s">
        <v>8</v>
      </c>
      <c r="B23" s="28">
        <f>Analysis!M23</f>
        <v>9056</v>
      </c>
      <c r="C23" s="29">
        <f>Analysis!B23</f>
        <v>8506</v>
      </c>
      <c r="D23" s="28">
        <f>Analysis!C23</f>
        <v>6105</v>
      </c>
      <c r="E23" s="30">
        <f>Analysis!K23</f>
        <v>6037</v>
      </c>
      <c r="F23" s="119">
        <f t="shared" si="2"/>
        <v>-68</v>
      </c>
    </row>
    <row r="24" spans="1:6">
      <c r="A24" s="20" t="s">
        <v>16</v>
      </c>
      <c r="B24" s="28">
        <f>Analysis!M24</f>
        <v>97621</v>
      </c>
      <c r="C24" s="29">
        <f>Analysis!B24</f>
        <v>103493</v>
      </c>
      <c r="D24" s="28">
        <f>Analysis!C24</f>
        <v>97463</v>
      </c>
      <c r="E24" s="30">
        <f>Analysis!K24</f>
        <v>99949</v>
      </c>
      <c r="F24" s="119">
        <f t="shared" si="2"/>
        <v>2486</v>
      </c>
    </row>
    <row r="25" spans="1:6">
      <c r="A25" s="20" t="s">
        <v>17</v>
      </c>
      <c r="B25" s="28">
        <f>Analysis!M25</f>
        <v>30764</v>
      </c>
      <c r="C25" s="29">
        <f>Analysis!B25</f>
        <v>27319</v>
      </c>
      <c r="D25" s="28">
        <f>Analysis!C25</f>
        <v>27379</v>
      </c>
      <c r="E25" s="30">
        <f>Analysis!K25</f>
        <v>22117</v>
      </c>
      <c r="F25" s="119">
        <f t="shared" si="2"/>
        <v>-5262</v>
      </c>
    </row>
    <row r="26" spans="1:6">
      <c r="A26" s="20" t="s">
        <v>18</v>
      </c>
      <c r="B26" s="28">
        <f>Analysis!M26</f>
        <v>-43752</v>
      </c>
      <c r="C26" s="29">
        <f>Analysis!B26</f>
        <v>33460</v>
      </c>
      <c r="D26" s="28">
        <f>Analysis!C26</f>
        <v>31129</v>
      </c>
      <c r="E26" s="30">
        <f>Analysis!K26</f>
        <v>27578</v>
      </c>
      <c r="F26" s="119">
        <f t="shared" si="2"/>
        <v>-3551</v>
      </c>
    </row>
    <row r="27" spans="1:6">
      <c r="A27" s="20" t="s">
        <v>19</v>
      </c>
      <c r="B27" s="28">
        <f>Analysis!M27</f>
        <v>535</v>
      </c>
      <c r="C27" s="29">
        <f>Analysis!B27</f>
        <v>587</v>
      </c>
      <c r="D27" s="28">
        <f>Analysis!C27</f>
        <v>587</v>
      </c>
      <c r="E27" s="30">
        <f>Analysis!K27</f>
        <v>704</v>
      </c>
      <c r="F27" s="119">
        <f t="shared" si="2"/>
        <v>117</v>
      </c>
    </row>
    <row r="28" spans="1:6" ht="13.5" customHeight="1">
      <c r="A28" s="20" t="s">
        <v>20</v>
      </c>
      <c r="B28" s="28">
        <f>Analysis!M28</f>
        <v>11849</v>
      </c>
      <c r="C28" s="29">
        <f>Analysis!B28</f>
        <v>9460</v>
      </c>
      <c r="D28" s="28">
        <f>Analysis!C28</f>
        <v>9204</v>
      </c>
      <c r="E28" s="30">
        <f>Analysis!K28</f>
        <v>9654</v>
      </c>
      <c r="F28" s="119">
        <f t="shared" si="2"/>
        <v>450</v>
      </c>
    </row>
    <row r="29" spans="1:6" ht="15.75">
      <c r="A29" s="21" t="s">
        <v>21</v>
      </c>
      <c r="B29" s="31">
        <f>SUM(B22:B28)</f>
        <v>199807</v>
      </c>
      <c r="C29" s="31">
        <f>SUM(C22:C28)</f>
        <v>280494</v>
      </c>
      <c r="D29" s="31">
        <f>SUM(D22:D28)</f>
        <v>268111</v>
      </c>
      <c r="E29" s="33">
        <f>SUM(E22:E28)</f>
        <v>260389</v>
      </c>
      <c r="F29" s="121">
        <f t="shared" si="2"/>
        <v>-7722</v>
      </c>
    </row>
    <row r="30" spans="1:6">
      <c r="A30" s="22" t="s">
        <v>4</v>
      </c>
      <c r="B30" s="40">
        <f>B18</f>
        <v>-18221</v>
      </c>
      <c r="C30" s="41">
        <f>C18</f>
        <v>-94359</v>
      </c>
      <c r="D30" s="40">
        <f>D18</f>
        <v>-92051</v>
      </c>
      <c r="E30" s="42">
        <f>E18</f>
        <v>-85798</v>
      </c>
      <c r="F30" s="124">
        <f t="shared" si="2"/>
        <v>6253</v>
      </c>
    </row>
    <row r="31" spans="1:6" ht="16.5" thickBot="1">
      <c r="A31" s="24" t="s">
        <v>5</v>
      </c>
      <c r="B31" s="43">
        <f>SUM(B29:B30)</f>
        <v>181586</v>
      </c>
      <c r="C31" s="44">
        <f>SUM(C29:C30)</f>
        <v>186135</v>
      </c>
      <c r="D31" s="43">
        <f>SUM(D29:D30)</f>
        <v>176060</v>
      </c>
      <c r="E31" s="45">
        <f>SUM(E29:E30)</f>
        <v>174591</v>
      </c>
      <c r="F31" s="125">
        <f t="shared" si="2"/>
        <v>-1469</v>
      </c>
    </row>
    <row r="32" spans="1:6" ht="4.5" customHeight="1">
      <c r="A32" s="23"/>
      <c r="B32" s="37"/>
      <c r="C32" s="38"/>
      <c r="D32" s="37"/>
      <c r="E32" s="39"/>
      <c r="F32" s="220"/>
    </row>
    <row r="33" spans="1:6" ht="15.75">
      <c r="A33" s="23" t="s">
        <v>23</v>
      </c>
      <c r="B33" s="37"/>
      <c r="C33" s="38"/>
      <c r="D33" s="37"/>
      <c r="E33" s="39"/>
      <c r="F33" s="220"/>
    </row>
    <row r="34" spans="1:6">
      <c r="A34" s="15" t="s">
        <v>9</v>
      </c>
      <c r="B34" s="25">
        <f>Analysis!M35</f>
        <v>-61</v>
      </c>
      <c r="C34" s="26">
        <f>Analysis!B35</f>
        <v>-40</v>
      </c>
      <c r="D34" s="25">
        <f>Analysis!C35</f>
        <v>-40</v>
      </c>
      <c r="E34" s="27">
        <f>Analysis!K35</f>
        <v>-40</v>
      </c>
      <c r="F34" s="119">
        <f t="shared" ref="F34:F43" si="3">+E34-D34</f>
        <v>0</v>
      </c>
    </row>
    <row r="35" spans="1:6">
      <c r="A35" s="17" t="s">
        <v>10</v>
      </c>
      <c r="B35" s="28">
        <f>Analysis!M36</f>
        <v>-67</v>
      </c>
      <c r="C35" s="29">
        <f>Analysis!B36</f>
        <v>0</v>
      </c>
      <c r="D35" s="28">
        <f>Analysis!C36</f>
        <v>0</v>
      </c>
      <c r="E35" s="30">
        <f>Analysis!K36</f>
        <v>0</v>
      </c>
      <c r="F35" s="119">
        <f t="shared" si="3"/>
        <v>0</v>
      </c>
    </row>
    <row r="36" spans="1:6">
      <c r="A36" s="17" t="s">
        <v>11</v>
      </c>
      <c r="B36" s="28">
        <f>Analysis!M37</f>
        <v>0</v>
      </c>
      <c r="C36" s="29">
        <f>Analysis!B37</f>
        <v>0</v>
      </c>
      <c r="D36" s="28">
        <f>Analysis!C37</f>
        <v>0</v>
      </c>
      <c r="E36" s="30">
        <f>Analysis!K37</f>
        <v>0</v>
      </c>
      <c r="F36" s="119">
        <f t="shared" si="3"/>
        <v>0</v>
      </c>
    </row>
    <row r="37" spans="1:6">
      <c r="A37" s="17" t="s">
        <v>12</v>
      </c>
      <c r="B37" s="28">
        <f>Analysis!M38</f>
        <v>-11</v>
      </c>
      <c r="C37" s="29">
        <f>Analysis!B38</f>
        <v>-71</v>
      </c>
      <c r="D37" s="28">
        <f>Analysis!C38</f>
        <v>-71</v>
      </c>
      <c r="E37" s="30">
        <f>Analysis!K38</f>
        <v>-11</v>
      </c>
      <c r="F37" s="119">
        <f t="shared" si="3"/>
        <v>60</v>
      </c>
    </row>
    <row r="38" spans="1:6">
      <c r="A38" s="17" t="s">
        <v>13</v>
      </c>
      <c r="B38" s="28">
        <f>Analysis!M39</f>
        <v>-20776</v>
      </c>
      <c r="C38" s="29">
        <f>Analysis!B39</f>
        <v>-18754</v>
      </c>
      <c r="D38" s="28">
        <f>Analysis!C39</f>
        <v>-18829</v>
      </c>
      <c r="E38" s="30">
        <f>Analysis!K39</f>
        <v>-19579</v>
      </c>
      <c r="F38" s="119">
        <f t="shared" si="3"/>
        <v>-750</v>
      </c>
    </row>
    <row r="39" spans="1:6">
      <c r="A39" s="17" t="s">
        <v>14</v>
      </c>
      <c r="B39" s="28">
        <f>Analysis!M40</f>
        <v>0</v>
      </c>
      <c r="C39" s="29">
        <f>Analysis!B40</f>
        <v>0</v>
      </c>
      <c r="D39" s="28">
        <f>Analysis!C40</f>
        <v>0</v>
      </c>
      <c r="E39" s="30">
        <f>Analysis!K40</f>
        <v>0</v>
      </c>
      <c r="F39" s="119">
        <f t="shared" si="3"/>
        <v>0</v>
      </c>
    </row>
    <row r="40" spans="1:6">
      <c r="A40" s="17" t="s">
        <v>15</v>
      </c>
      <c r="B40" s="28">
        <f>Analysis!M41</f>
        <v>0</v>
      </c>
      <c r="C40" s="29">
        <f>Analysis!B41</f>
        <v>0</v>
      </c>
      <c r="D40" s="28">
        <f>Analysis!C41</f>
        <v>0</v>
      </c>
      <c r="E40" s="30">
        <f>Analysis!K41</f>
        <v>0</v>
      </c>
      <c r="F40" s="119">
        <f t="shared" si="3"/>
        <v>0</v>
      </c>
    </row>
    <row r="41" spans="1:6" ht="16.5" thickBot="1">
      <c r="A41" s="24" t="s">
        <v>2</v>
      </c>
      <c r="B41" s="43">
        <f>SUM(B34:B40)</f>
        <v>-20915</v>
      </c>
      <c r="C41" s="44">
        <f>SUM(C34:C40)</f>
        <v>-18865</v>
      </c>
      <c r="D41" s="43">
        <f>SUM(D34:D40)</f>
        <v>-18940</v>
      </c>
      <c r="E41" s="45">
        <f>SUM(E34:E40)</f>
        <v>-19630</v>
      </c>
      <c r="F41" s="125">
        <f t="shared" si="3"/>
        <v>-690</v>
      </c>
    </row>
    <row r="42" spans="1:6" ht="16.5" thickBot="1">
      <c r="A42" s="72" t="s">
        <v>6</v>
      </c>
      <c r="B42" s="48">
        <f>SUM(B41,B31)</f>
        <v>160671</v>
      </c>
      <c r="C42" s="49">
        <f>SUM(C41,C31)</f>
        <v>167270</v>
      </c>
      <c r="D42" s="48">
        <f>SUM(D41,D31)</f>
        <v>157120</v>
      </c>
      <c r="E42" s="50">
        <f>SUM(E41,E31)</f>
        <v>154961</v>
      </c>
      <c r="F42" s="126">
        <f t="shared" si="3"/>
        <v>-2159</v>
      </c>
    </row>
    <row r="43" spans="1:6" ht="17.25" thickTop="1" thickBot="1">
      <c r="A43" s="73" t="s">
        <v>25</v>
      </c>
      <c r="B43" s="7"/>
      <c r="C43" s="8"/>
      <c r="D43" s="46">
        <f>Analysis!C46</f>
        <v>1071.3499999999999</v>
      </c>
      <c r="E43" s="47">
        <f>Analysis!K46</f>
        <v>1038.3499999999999</v>
      </c>
      <c r="F43" s="127">
        <f t="shared" si="3"/>
        <v>-33</v>
      </c>
    </row>
    <row r="44" spans="1:6" hidden="1">
      <c r="A44" s="211" t="s">
        <v>63</v>
      </c>
    </row>
    <row r="45" spans="1:6">
      <c r="A45" s="211"/>
    </row>
    <row r="46" spans="1:6">
      <c r="A46" s="211"/>
      <c r="B46" s="14" t="str">
        <f>IF(B42=B20,"BALANCED","UNBALANCED")</f>
        <v>BALANCED</v>
      </c>
      <c r="C46" s="14" t="str">
        <f>IF(C42=C20,"BALANCED","UNBALANCED")</f>
        <v>BALANCED</v>
      </c>
      <c r="D46" s="14" t="str">
        <f>IF(D42=D20,"BALANCED","UNBALANCED")</f>
        <v>BALANCED</v>
      </c>
      <c r="E46" s="14" t="str">
        <f>IF(E42=E20,"BALANCED","UNBALANCED")</f>
        <v>BALANCED</v>
      </c>
      <c r="F46" s="14" t="str">
        <f>IF(F42=F20,"BALANCED","UNBALANCED")</f>
        <v>BALANCED</v>
      </c>
    </row>
    <row r="47" spans="1:6" ht="15.75">
      <c r="A47" s="212"/>
    </row>
    <row r="48" spans="1:6" ht="15.75">
      <c r="A48" s="213"/>
      <c r="B48" s="10"/>
      <c r="C48" s="10"/>
      <c r="D48" s="10"/>
      <c r="E48" s="10"/>
    </row>
    <row r="49" spans="1:5" ht="15.75">
      <c r="A49" s="9"/>
      <c r="B49" s="10"/>
      <c r="C49" s="10"/>
      <c r="D49" s="10"/>
      <c r="E49" s="10"/>
    </row>
    <row r="50" spans="1:5" ht="15.75">
      <c r="A50" s="9"/>
      <c r="B50" s="10"/>
      <c r="C50" s="10"/>
      <c r="D50" s="10"/>
      <c r="E50" s="10"/>
    </row>
  </sheetData>
  <sheetProtection sheet="1" objects="1" scenarios="1"/>
  <mergeCells count="1">
    <mergeCell ref="C6:D6"/>
  </mergeCells>
  <phoneticPr fontId="0" type="noConversion"/>
  <printOptions horizontalCentered="1"/>
  <pageMargins left="7.8740157480315001E-2" right="0.15748031496063" top="0.196850393700787" bottom="0.27559055118110198" header="0.196850393700787" footer="0.27559055118110198"/>
  <pageSetup scale="8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P52"/>
  <sheetViews>
    <sheetView tabSelected="1" view="pageBreakPreview" zoomScale="80" zoomScaleNormal="100" zoomScaleSheetLayoutView="80" workbookViewId="0">
      <pane xSplit="1" ySplit="7" topLeftCell="B8" activePane="bottomRight" state="frozen"/>
      <selection activeCell="A3" sqref="A3"/>
      <selection pane="topRight" activeCell="A3" sqref="A3"/>
      <selection pane="bottomLeft" activeCell="A3" sqref="A3"/>
      <selection pane="bottomRight" activeCell="B1" sqref="B1:B1048576"/>
    </sheetView>
  </sheetViews>
  <sheetFormatPr defaultColWidth="9.33203125" defaultRowHeight="15"/>
  <cols>
    <col min="1" max="1" width="44.1640625" style="3" customWidth="1"/>
    <col min="2" max="2" width="13.6640625" style="3" hidden="1" customWidth="1"/>
    <col min="3" max="3" width="13.6640625" style="3" customWidth="1"/>
    <col min="4" max="4" width="12.5" style="3" bestFit="1" customWidth="1"/>
    <col min="5" max="5" width="13.6640625" style="67" bestFit="1" customWidth="1"/>
    <col min="6" max="6" width="14.83203125" style="3" hidden="1" customWidth="1"/>
    <col min="7" max="9" width="13.6640625" style="3" bestFit="1" customWidth="1"/>
    <col min="10" max="10" width="15.5" style="3" customWidth="1"/>
    <col min="11" max="11" width="13.83203125" style="3" customWidth="1"/>
    <col min="12" max="12" width="14" style="3" bestFit="1" customWidth="1"/>
    <col min="13" max="13" width="13.33203125" style="3" customWidth="1"/>
    <col min="14" max="16384" width="9.33203125" style="3"/>
  </cols>
  <sheetData>
    <row r="1" spans="1:14" ht="7.5" customHeight="1">
      <c r="A1" s="225" t="s">
        <v>34</v>
      </c>
      <c r="B1" s="11"/>
      <c r="C1" s="11"/>
      <c r="D1" s="11"/>
      <c r="E1" s="52"/>
      <c r="F1" s="11"/>
      <c r="G1" s="11"/>
      <c r="H1" s="11"/>
      <c r="I1" s="11"/>
      <c r="J1" s="11"/>
      <c r="K1" s="11"/>
      <c r="L1" s="11"/>
    </row>
    <row r="2" spans="1:14" ht="15.75">
      <c r="A2" s="1" t="s">
        <v>0</v>
      </c>
      <c r="B2" s="5"/>
      <c r="C2" s="5"/>
      <c r="D2" s="5"/>
      <c r="E2" s="5"/>
      <c r="F2" s="5"/>
      <c r="G2" s="2"/>
      <c r="H2" s="5"/>
      <c r="I2" s="5"/>
      <c r="J2" s="5"/>
      <c r="K2" s="2"/>
      <c r="L2" s="4"/>
      <c r="M2" s="4"/>
      <c r="N2" s="251"/>
    </row>
    <row r="3" spans="1:14" ht="15.75" hidden="1">
      <c r="A3" s="1"/>
      <c r="B3" s="5"/>
      <c r="C3" s="5"/>
      <c r="D3" s="5"/>
      <c r="E3" s="5"/>
      <c r="F3" s="5"/>
      <c r="G3" s="2"/>
      <c r="H3" s="5"/>
      <c r="I3" s="5"/>
      <c r="J3" s="5"/>
      <c r="K3" s="2"/>
      <c r="L3" s="4"/>
      <c r="M3" s="4"/>
      <c r="N3" s="251"/>
    </row>
    <row r="4" spans="1:14" ht="15.75">
      <c r="A4" s="1" t="s">
        <v>32</v>
      </c>
      <c r="B4" s="5"/>
      <c r="C4" s="5"/>
      <c r="D4" s="5"/>
      <c r="E4" s="5"/>
      <c r="F4" s="5"/>
      <c r="G4" s="2"/>
      <c r="H4" s="5"/>
      <c r="I4" s="5"/>
      <c r="J4" s="5"/>
      <c r="K4" s="2"/>
      <c r="L4" s="4"/>
      <c r="M4" s="4"/>
      <c r="N4" s="251"/>
    </row>
    <row r="5" spans="1:14" ht="16.5" thickBot="1">
      <c r="A5" s="4" t="s">
        <v>1</v>
      </c>
      <c r="B5" s="5"/>
      <c r="C5" s="5"/>
      <c r="D5" s="5"/>
      <c r="E5" s="5"/>
      <c r="F5" s="5"/>
      <c r="G5" s="5"/>
      <c r="H5" s="5"/>
      <c r="I5" s="5"/>
      <c r="J5" s="5"/>
      <c r="K5" s="5"/>
      <c r="L5" s="5"/>
      <c r="M5" s="53"/>
      <c r="N5" s="251"/>
    </row>
    <row r="6" spans="1:14" ht="15" customHeight="1">
      <c r="A6" s="236"/>
      <c r="B6" s="252" t="s">
        <v>49</v>
      </c>
      <c r="C6" s="253"/>
      <c r="D6" s="254"/>
      <c r="E6" s="255" t="s">
        <v>50</v>
      </c>
      <c r="F6" s="256"/>
      <c r="G6" s="256"/>
      <c r="H6" s="256"/>
      <c r="I6" s="256"/>
      <c r="J6" s="257"/>
      <c r="K6" s="245">
        <v>2017</v>
      </c>
      <c r="L6" s="244"/>
      <c r="M6" s="51">
        <v>2015</v>
      </c>
    </row>
    <row r="7" spans="1:14" ht="49.5" customHeight="1" thickBot="1">
      <c r="A7" s="237"/>
      <c r="B7" s="238" t="s">
        <v>51</v>
      </c>
      <c r="C7" s="239" t="s">
        <v>52</v>
      </c>
      <c r="D7" s="240" t="s">
        <v>53</v>
      </c>
      <c r="E7" s="241" t="s">
        <v>54</v>
      </c>
      <c r="F7" s="242" t="s">
        <v>43</v>
      </c>
      <c r="G7" s="242" t="s">
        <v>55</v>
      </c>
      <c r="H7" s="242" t="s">
        <v>56</v>
      </c>
      <c r="I7" s="230" t="s">
        <v>57</v>
      </c>
      <c r="J7" s="243" t="s">
        <v>58</v>
      </c>
      <c r="K7" s="246" t="s">
        <v>64</v>
      </c>
      <c r="L7" s="233" t="s">
        <v>44</v>
      </c>
      <c r="M7" s="95" t="s">
        <v>31</v>
      </c>
    </row>
    <row r="8" spans="1:14" ht="15.75">
      <c r="A8" s="218" t="s">
        <v>22</v>
      </c>
      <c r="B8" s="54"/>
      <c r="C8" s="55"/>
      <c r="D8" s="57"/>
      <c r="E8" s="150"/>
      <c r="F8" s="57"/>
      <c r="G8" s="54"/>
      <c r="H8" s="54"/>
      <c r="I8" s="54"/>
      <c r="J8" s="151"/>
      <c r="K8" s="197"/>
      <c r="L8" s="221"/>
      <c r="M8" s="58"/>
    </row>
    <row r="9" spans="1:14">
      <c r="A9" s="106" t="s">
        <v>35</v>
      </c>
      <c r="B9" s="74">
        <f>[1]Analysis!B17</f>
        <v>661</v>
      </c>
      <c r="C9" s="75">
        <f>[1]Analysis!C17</f>
        <v>661</v>
      </c>
      <c r="D9" s="140">
        <f>[1]Analysis!D17</f>
        <v>0</v>
      </c>
      <c r="E9" s="152">
        <f>[1]Analysis!E17</f>
        <v>15</v>
      </c>
      <c r="F9" s="76">
        <f>[1]Analysis!F17</f>
        <v>0</v>
      </c>
      <c r="G9" s="76">
        <f>[1]Analysis!G17</f>
        <v>0</v>
      </c>
      <c r="H9" s="76">
        <f>[1]Analysis!H17</f>
        <v>0</v>
      </c>
      <c r="I9" s="74">
        <f>[1]Analysis!I17</f>
        <v>0</v>
      </c>
      <c r="J9" s="153">
        <f>[1]Analysis!J17</f>
        <v>0</v>
      </c>
      <c r="K9" s="198">
        <f t="shared" ref="K9:K16" si="0">SUM(C9:J9)</f>
        <v>676</v>
      </c>
      <c r="L9" s="128">
        <f t="shared" ref="L9:L20" si="1">+K9-C9</f>
        <v>15</v>
      </c>
      <c r="M9" s="74">
        <f>[1]Analysis!M17</f>
        <v>635</v>
      </c>
    </row>
    <row r="10" spans="1:14">
      <c r="A10" s="107" t="s">
        <v>36</v>
      </c>
      <c r="B10" s="74">
        <f>[2]Analysis!B17</f>
        <v>6723</v>
      </c>
      <c r="C10" s="75">
        <f>[2]Analysis!C17</f>
        <v>6873</v>
      </c>
      <c r="D10" s="140">
        <f>[2]Analysis!D17</f>
        <v>0</v>
      </c>
      <c r="E10" s="152">
        <f>[2]Analysis!E17</f>
        <v>195</v>
      </c>
      <c r="F10" s="76">
        <f>[2]Analysis!F17</f>
        <v>0</v>
      </c>
      <c r="G10" s="76">
        <f>[2]Analysis!G17</f>
        <v>0</v>
      </c>
      <c r="H10" s="76">
        <f>[2]Analysis!H17</f>
        <v>0</v>
      </c>
      <c r="I10" s="74">
        <f>[2]Analysis!I17</f>
        <v>-3865</v>
      </c>
      <c r="J10" s="153">
        <f>[2]Analysis!J17</f>
        <v>0</v>
      </c>
      <c r="K10" s="198">
        <f t="shared" si="0"/>
        <v>3203</v>
      </c>
      <c r="L10" s="129">
        <f t="shared" si="1"/>
        <v>-3670</v>
      </c>
      <c r="M10" s="74">
        <f>[2]Analysis!M17</f>
        <v>7022</v>
      </c>
    </row>
    <row r="11" spans="1:14">
      <c r="A11" s="107" t="s">
        <v>41</v>
      </c>
      <c r="B11" s="74">
        <f>[3]Analysis!B17</f>
        <v>123483</v>
      </c>
      <c r="C11" s="75">
        <f>[3]Analysis!C17</f>
        <v>113183</v>
      </c>
      <c r="D11" s="140">
        <f>[3]Analysis!D17</f>
        <v>4500</v>
      </c>
      <c r="E11" s="152">
        <f>[3]Analysis!E17</f>
        <v>1396</v>
      </c>
      <c r="F11" s="76">
        <f>[3]Analysis!F17</f>
        <v>0</v>
      </c>
      <c r="G11" s="76">
        <f>[3]Analysis!G17</f>
        <v>0</v>
      </c>
      <c r="H11" s="76">
        <f>[3]Analysis!H17</f>
        <v>0</v>
      </c>
      <c r="I11" s="74">
        <f>[3]Analysis!I17</f>
        <v>-5824</v>
      </c>
      <c r="J11" s="153">
        <f>[3]Analysis!J17</f>
        <v>0</v>
      </c>
      <c r="K11" s="198">
        <f t="shared" si="0"/>
        <v>113255</v>
      </c>
      <c r="L11" s="129">
        <f t="shared" si="1"/>
        <v>72</v>
      </c>
      <c r="M11" s="74">
        <f>[3]Analysis!M17</f>
        <v>121362</v>
      </c>
    </row>
    <row r="12" spans="1:14">
      <c r="A12" s="106" t="s">
        <v>42</v>
      </c>
      <c r="B12" s="74">
        <f>[4]Analysis!B17</f>
        <v>16123</v>
      </c>
      <c r="C12" s="75">
        <f>[4]Analysis!C17</f>
        <v>16123</v>
      </c>
      <c r="D12" s="140">
        <f>[4]Analysis!D17</f>
        <v>0</v>
      </c>
      <c r="E12" s="152">
        <f>[4]Analysis!E17</f>
        <v>0</v>
      </c>
      <c r="F12" s="76">
        <f>[4]Analysis!F17</f>
        <v>0</v>
      </c>
      <c r="G12" s="76">
        <f>[4]Analysis!G17</f>
        <v>0</v>
      </c>
      <c r="H12" s="76">
        <f>[4]Analysis!H17</f>
        <v>0</v>
      </c>
      <c r="I12" s="74">
        <f>[4]Analysis!I17</f>
        <v>0</v>
      </c>
      <c r="J12" s="153">
        <f>[4]Analysis!J17</f>
        <v>0</v>
      </c>
      <c r="K12" s="198">
        <f t="shared" si="0"/>
        <v>16123</v>
      </c>
      <c r="L12" s="129">
        <f t="shared" si="1"/>
        <v>0</v>
      </c>
      <c r="M12" s="74">
        <f>[4]Analysis!M17</f>
        <v>16533</v>
      </c>
    </row>
    <row r="13" spans="1:14">
      <c r="A13" s="107" t="s">
        <v>40</v>
      </c>
      <c r="B13" s="74">
        <f>[5]Analysis!B17</f>
        <v>49280</v>
      </c>
      <c r="C13" s="75">
        <f>[5]Analysis!C17</f>
        <v>49280</v>
      </c>
      <c r="D13" s="140">
        <f>[5]Analysis!D17</f>
        <v>0</v>
      </c>
      <c r="E13" s="152">
        <f>[5]Analysis!E17</f>
        <v>2118</v>
      </c>
      <c r="F13" s="76">
        <f>[5]Analysis!F17</f>
        <v>0</v>
      </c>
      <c r="G13" s="76">
        <f>[5]Analysis!G17</f>
        <v>510</v>
      </c>
      <c r="H13" s="76">
        <f>[5]Analysis!H17</f>
        <v>800</v>
      </c>
      <c r="I13" s="74">
        <f>[5]Analysis!I17</f>
        <v>-1068</v>
      </c>
      <c r="J13" s="153">
        <f>[5]Analysis!J17</f>
        <v>0</v>
      </c>
      <c r="K13" s="198">
        <f>SUM(C13:J13)</f>
        <v>51640</v>
      </c>
      <c r="L13" s="129">
        <f>+K13-C13</f>
        <v>2360</v>
      </c>
      <c r="M13" s="74">
        <f>[5]Analysis!M17</f>
        <v>47241</v>
      </c>
    </row>
    <row r="14" spans="1:14">
      <c r="A14" s="106" t="s">
        <v>38</v>
      </c>
      <c r="B14" s="74">
        <f>[6]Analysis!B17</f>
        <v>3687</v>
      </c>
      <c r="C14" s="75">
        <f>[6]Analysis!C17</f>
        <v>3687</v>
      </c>
      <c r="D14" s="140">
        <f>[6]Analysis!D17</f>
        <v>0</v>
      </c>
      <c r="E14" s="152">
        <f>[6]Analysis!E17</f>
        <v>70</v>
      </c>
      <c r="F14" s="76">
        <f>[6]Analysis!F17</f>
        <v>0</v>
      </c>
      <c r="G14" s="76">
        <f>[6]Analysis!G17</f>
        <v>0</v>
      </c>
      <c r="H14" s="76">
        <f>[6]Analysis!H17</f>
        <v>0</v>
      </c>
      <c r="I14" s="74">
        <f>[6]Analysis!I17</f>
        <v>-67</v>
      </c>
      <c r="J14" s="153">
        <f>[6]Analysis!J17</f>
        <v>0</v>
      </c>
      <c r="K14" s="198">
        <f>SUM(C14:J14)</f>
        <v>3690</v>
      </c>
      <c r="L14" s="129">
        <f>+K14-C14</f>
        <v>3</v>
      </c>
      <c r="M14" s="74">
        <f>[6]Analysis!M17</f>
        <v>3269</v>
      </c>
    </row>
    <row r="15" spans="1:14">
      <c r="A15" s="108" t="s">
        <v>37</v>
      </c>
      <c r="B15" s="74">
        <f>[7]Analysis!B17</f>
        <v>80537</v>
      </c>
      <c r="C15" s="75">
        <f>[7]Analysis!C17</f>
        <v>78304</v>
      </c>
      <c r="D15" s="140">
        <f>[7]Analysis!D17</f>
        <v>0</v>
      </c>
      <c r="E15" s="152">
        <f>[7]Analysis!E17</f>
        <v>-246</v>
      </c>
      <c r="F15" s="76">
        <f>[7]Analysis!F17</f>
        <v>0</v>
      </c>
      <c r="G15" s="76">
        <f>[7]Analysis!G17</f>
        <v>0</v>
      </c>
      <c r="H15" s="76">
        <f>[7]Analysis!H17</f>
        <v>0</v>
      </c>
      <c r="I15" s="74">
        <f>[7]Analysis!I17</f>
        <v>-6256</v>
      </c>
      <c r="J15" s="153">
        <f>[7]Analysis!J17</f>
        <v>0</v>
      </c>
      <c r="K15" s="198">
        <f t="shared" si="0"/>
        <v>71802</v>
      </c>
      <c r="L15" s="129">
        <f t="shared" si="1"/>
        <v>-6502</v>
      </c>
      <c r="M15" s="74">
        <f>[7]Analysis!M17</f>
        <v>3745</v>
      </c>
    </row>
    <row r="16" spans="1:14" hidden="1">
      <c r="A16" s="107"/>
      <c r="B16" s="74">
        <v>0</v>
      </c>
      <c r="C16" s="75">
        <v>0</v>
      </c>
      <c r="D16" s="140">
        <v>0</v>
      </c>
      <c r="E16" s="152">
        <v>0</v>
      </c>
      <c r="F16" s="76">
        <v>0</v>
      </c>
      <c r="G16" s="76">
        <v>0</v>
      </c>
      <c r="H16" s="76">
        <v>0</v>
      </c>
      <c r="I16" s="74">
        <v>0</v>
      </c>
      <c r="J16" s="153">
        <v>0</v>
      </c>
      <c r="K16" s="198">
        <f t="shared" si="0"/>
        <v>0</v>
      </c>
      <c r="L16" s="129">
        <f t="shared" si="1"/>
        <v>0</v>
      </c>
      <c r="M16" s="74">
        <v>0</v>
      </c>
    </row>
    <row r="17" spans="1:16" ht="15.75">
      <c r="A17" s="109" t="s">
        <v>3</v>
      </c>
      <c r="B17" s="80">
        <f t="shared" ref="B17:K17" si="2">SUM(B9:B16)</f>
        <v>280494</v>
      </c>
      <c r="C17" s="81">
        <f t="shared" si="2"/>
        <v>268111</v>
      </c>
      <c r="D17" s="141">
        <f t="shared" si="2"/>
        <v>4500</v>
      </c>
      <c r="E17" s="156">
        <f t="shared" si="2"/>
        <v>3548</v>
      </c>
      <c r="F17" s="82">
        <f t="shared" si="2"/>
        <v>0</v>
      </c>
      <c r="G17" s="82">
        <f t="shared" si="2"/>
        <v>510</v>
      </c>
      <c r="H17" s="82">
        <f t="shared" si="2"/>
        <v>800</v>
      </c>
      <c r="I17" s="80">
        <f t="shared" si="2"/>
        <v>-17080</v>
      </c>
      <c r="J17" s="157">
        <f t="shared" si="2"/>
        <v>0</v>
      </c>
      <c r="K17" s="200">
        <f t="shared" si="2"/>
        <v>260389</v>
      </c>
      <c r="L17" s="131">
        <f t="shared" si="1"/>
        <v>-7722</v>
      </c>
      <c r="M17" s="80">
        <f>SUM(M9:M16)</f>
        <v>199807</v>
      </c>
    </row>
    <row r="18" spans="1:16">
      <c r="A18" s="110" t="s">
        <v>4</v>
      </c>
      <c r="B18" s="74">
        <f>[1]Analysis!B18+[2]Analysis!B18+[5]Analysis!B18+[3]Analysis!B18+[4]Analysis!B18+[7]Analysis!B18+[6]Analysis!B18</f>
        <v>-94359</v>
      </c>
      <c r="C18" s="75">
        <f>[1]Analysis!C18+[2]Analysis!C18+[5]Analysis!C18+[3]Analysis!C18+[4]Analysis!C18+[7]Analysis!C18+[6]Analysis!C18</f>
        <v>-92051</v>
      </c>
      <c r="D18" s="142">
        <f>[1]Analysis!D18+[2]Analysis!D18+[5]Analysis!D18+[3]Analysis!D18+[4]Analysis!D18+[7]Analysis!D18+[6]Analysis!D18</f>
        <v>0</v>
      </c>
      <c r="E18" s="152">
        <f>[1]Analysis!E18+[2]Analysis!E18+[5]Analysis!E18+[3]Analysis!E18+[4]Analysis!E18+[7]Analysis!E18+[6]Analysis!E18</f>
        <v>-415</v>
      </c>
      <c r="F18" s="74">
        <f>[1]Analysis!F18+[2]Analysis!F18+[5]Analysis!F18+[3]Analysis!F18+[4]Analysis!F18+[7]Analysis!F18+[6]Analysis!F18</f>
        <v>0</v>
      </c>
      <c r="G18" s="74">
        <f>[1]Analysis!G18+[2]Analysis!G18+[5]Analysis!G18+[3]Analysis!G18+[4]Analysis!G18+[7]Analysis!G18+[6]Analysis!G18</f>
        <v>0</v>
      </c>
      <c r="H18" s="74">
        <f>[1]Analysis!H18+[2]Analysis!H18+[5]Analysis!H18+[3]Analysis!H18+[4]Analysis!H18+[7]Analysis!H18+[6]Analysis!H18</f>
        <v>0</v>
      </c>
      <c r="I18" s="74">
        <f>[1]Analysis!I18+[2]Analysis!I18+[5]Analysis!I18+[3]Analysis!I18+[4]Analysis!I18+[7]Analysis!I18+[6]Analysis!I18</f>
        <v>6668</v>
      </c>
      <c r="J18" s="158">
        <f>[1]Analysis!J18+[2]Analysis!J18+[5]Analysis!J18+[3]Analysis!J18+[4]Analysis!J18+[7]Analysis!J18+[6]Analysis!J18</f>
        <v>0</v>
      </c>
      <c r="K18" s="198">
        <f>SUM(C18:J18)</f>
        <v>-85798</v>
      </c>
      <c r="L18" s="129">
        <f t="shared" si="1"/>
        <v>6253</v>
      </c>
      <c r="M18" s="74">
        <f>[1]Analysis!M18+[2]Analysis!M18+[5]Analysis!M18+[3]Analysis!M18+[4]Analysis!M18+[7]Analysis!M18+[6]Analysis!M18</f>
        <v>-18221</v>
      </c>
    </row>
    <row r="19" spans="1:16">
      <c r="A19" s="111" t="s">
        <v>30</v>
      </c>
      <c r="B19" s="77">
        <f t="shared" ref="B19:J19" si="3">B42</f>
        <v>-18865</v>
      </c>
      <c r="C19" s="78">
        <f t="shared" si="3"/>
        <v>-18940</v>
      </c>
      <c r="D19" s="86">
        <f t="shared" si="3"/>
        <v>60</v>
      </c>
      <c r="E19" s="154">
        <f t="shared" si="3"/>
        <v>0</v>
      </c>
      <c r="F19" s="79">
        <f t="shared" si="3"/>
        <v>0</v>
      </c>
      <c r="G19" s="79">
        <f t="shared" si="3"/>
        <v>-750</v>
      </c>
      <c r="H19" s="79">
        <f t="shared" si="3"/>
        <v>0</v>
      </c>
      <c r="I19" s="77">
        <f t="shared" si="3"/>
        <v>0</v>
      </c>
      <c r="J19" s="155">
        <f t="shared" si="3"/>
        <v>0</v>
      </c>
      <c r="K19" s="198">
        <f>SUM(C19:J19)</f>
        <v>-19630</v>
      </c>
      <c r="L19" s="129">
        <f t="shared" si="1"/>
        <v>-690</v>
      </c>
      <c r="M19" s="77">
        <f>M42</f>
        <v>-20915</v>
      </c>
      <c r="O19" s="59"/>
    </row>
    <row r="20" spans="1:16" ht="16.5" thickBot="1">
      <c r="A20" s="112" t="s">
        <v>6</v>
      </c>
      <c r="B20" s="83">
        <f t="shared" ref="B20:J20" si="4">SUM(B17:B19)</f>
        <v>167270</v>
      </c>
      <c r="C20" s="84">
        <f t="shared" si="4"/>
        <v>157120</v>
      </c>
      <c r="D20" s="143">
        <f t="shared" si="4"/>
        <v>4560</v>
      </c>
      <c r="E20" s="159">
        <f t="shared" si="4"/>
        <v>3133</v>
      </c>
      <c r="F20" s="85">
        <f t="shared" si="4"/>
        <v>0</v>
      </c>
      <c r="G20" s="85">
        <f t="shared" si="4"/>
        <v>-240</v>
      </c>
      <c r="H20" s="85">
        <f t="shared" si="4"/>
        <v>800</v>
      </c>
      <c r="I20" s="83">
        <f t="shared" si="4"/>
        <v>-10412</v>
      </c>
      <c r="J20" s="160">
        <f t="shared" si="4"/>
        <v>0</v>
      </c>
      <c r="K20" s="201">
        <f>SUM(K17:K19)</f>
        <v>154961</v>
      </c>
      <c r="L20" s="132">
        <f t="shared" si="1"/>
        <v>-2159</v>
      </c>
      <c r="M20" s="83">
        <f>SUM(M17:M19)</f>
        <v>160671</v>
      </c>
    </row>
    <row r="21" spans="1:16" ht="16.5" thickTop="1">
      <c r="A21" s="60" t="s">
        <v>24</v>
      </c>
      <c r="B21" s="77"/>
      <c r="C21" s="78"/>
      <c r="D21" s="86"/>
      <c r="E21" s="154"/>
      <c r="F21" s="86"/>
      <c r="G21" s="77"/>
      <c r="H21" s="77"/>
      <c r="I21" s="77"/>
      <c r="J21" s="161"/>
      <c r="K21" s="199"/>
      <c r="L21" s="222"/>
      <c r="M21" s="77"/>
    </row>
    <row r="22" spans="1:16">
      <c r="A22" s="106" t="s">
        <v>26</v>
      </c>
      <c r="B22" s="74">
        <f>[1]Analysis!B22+[2]Analysis!B22+[5]Analysis!B22+[3]Analysis!B22+[4]Analysis!B22+[7]Analysis!B22+[6]Analysis!B22</f>
        <v>97669</v>
      </c>
      <c r="C22" s="75">
        <f>[1]Analysis!C22+[2]Analysis!C22+[5]Analysis!C22+[3]Analysis!C22+[4]Analysis!C22+[7]Analysis!C22+[6]Analysis!C22</f>
        <v>96244</v>
      </c>
      <c r="D22" s="140">
        <f>[1]Analysis!D22+[2]Analysis!D22+[5]Analysis!D22+[3]Analysis!D22+[4]Analysis!D22+[7]Analysis!D22+[6]Analysis!D22</f>
        <v>0</v>
      </c>
      <c r="E22" s="152">
        <f>[1]Analysis!E22+[2]Analysis!E22+[5]Analysis!E22+[3]Analysis!E22+[4]Analysis!E22+[7]Analysis!E22+[6]Analysis!E22</f>
        <v>2558</v>
      </c>
      <c r="F22" s="76">
        <f>[1]Analysis!F22+[2]Analysis!F22+[5]Analysis!F22+[3]Analysis!F22+[4]Analysis!F22+[7]Analysis!F22+[6]Analysis!F22</f>
        <v>0</v>
      </c>
      <c r="G22" s="76">
        <f>[1]Analysis!G22+[2]Analysis!G22+[5]Analysis!G22+[3]Analysis!G22+[4]Analysis!G22+[7]Analysis!G22+[6]Analysis!G22</f>
        <v>360</v>
      </c>
      <c r="H22" s="76">
        <f>[1]Analysis!H22+[2]Analysis!H22+[5]Analysis!H22+[3]Analysis!H22+[4]Analysis!H22+[7]Analysis!H22+[6]Analysis!H22</f>
        <v>0</v>
      </c>
      <c r="I22" s="74">
        <f>[1]Analysis!I22+[2]Analysis!I22+[5]Analysis!I22+[3]Analysis!I22+[4]Analysis!I22+[7]Analysis!I22+[6]Analysis!I22</f>
        <v>-4812</v>
      </c>
      <c r="J22" s="153">
        <f>[1]Analysis!J22+[2]Analysis!J22+[5]Analysis!J22+[3]Analysis!J22+[4]Analysis!J22+[7]Analysis!J22+[6]Analysis!J22</f>
        <v>0</v>
      </c>
      <c r="K22" s="198">
        <f t="shared" ref="K22:K28" si="5">SUM(C22:J22)</f>
        <v>94350</v>
      </c>
      <c r="L22" s="129">
        <f t="shared" ref="L22:L31" si="6">+K22-C22</f>
        <v>-1894</v>
      </c>
      <c r="M22" s="74">
        <f>[1]Analysis!M22+[2]Analysis!M22+[5]Analysis!M22+[3]Analysis!M22+[4]Analysis!M22+[7]Analysis!M22+[6]Analysis!M22</f>
        <v>93734</v>
      </c>
    </row>
    <row r="23" spans="1:16">
      <c r="A23" s="113" t="s">
        <v>8</v>
      </c>
      <c r="B23" s="87">
        <f>[1]Analysis!B23+[2]Analysis!B23+[5]Analysis!B23+[3]Analysis!B23+[4]Analysis!B23+[7]Analysis!B23+[6]Analysis!B23</f>
        <v>8506</v>
      </c>
      <c r="C23" s="88">
        <f>[1]Analysis!C23+[2]Analysis!C23+[5]Analysis!C23+[3]Analysis!C23+[4]Analysis!C23+[7]Analysis!C23+[6]Analysis!C23</f>
        <v>6105</v>
      </c>
      <c r="D23" s="144">
        <f>[1]Analysis!D23+[2]Analysis!D23+[5]Analysis!D23+[3]Analysis!D23+[4]Analysis!D23+[7]Analysis!D23+[6]Analysis!D23</f>
        <v>0</v>
      </c>
      <c r="E23" s="162">
        <f>[1]Analysis!E23+[2]Analysis!E23+[5]Analysis!E23+[3]Analysis!E23+[4]Analysis!E23+[7]Analysis!E23+[6]Analysis!E23</f>
        <v>22</v>
      </c>
      <c r="F23" s="89">
        <f>[1]Analysis!F23+[2]Analysis!F23+[5]Analysis!F23+[3]Analysis!F23+[4]Analysis!F23+[7]Analysis!F23+[6]Analysis!F23</f>
        <v>0</v>
      </c>
      <c r="G23" s="89">
        <f>[1]Analysis!G23+[2]Analysis!G23+[5]Analysis!G23+[3]Analysis!G23+[4]Analysis!G23+[7]Analysis!G23+[6]Analysis!G23</f>
        <v>0</v>
      </c>
      <c r="H23" s="89">
        <f>[1]Analysis!H23+[2]Analysis!H23+[5]Analysis!H23+[3]Analysis!H23+[4]Analysis!H23+[7]Analysis!H23+[6]Analysis!H23</f>
        <v>0</v>
      </c>
      <c r="I23" s="87">
        <f>[1]Analysis!I23+[2]Analysis!I23+[5]Analysis!I23+[3]Analysis!I23+[4]Analysis!I23+[7]Analysis!I23+[6]Analysis!I23</f>
        <v>-90</v>
      </c>
      <c r="J23" s="163">
        <f>[1]Analysis!J23+[2]Analysis!J23+[5]Analysis!J23+[3]Analysis!J23+[4]Analysis!J23+[7]Analysis!J23+[6]Analysis!J23</f>
        <v>0</v>
      </c>
      <c r="K23" s="202">
        <f t="shared" si="5"/>
        <v>6037</v>
      </c>
      <c r="L23" s="133">
        <f t="shared" si="6"/>
        <v>-68</v>
      </c>
      <c r="M23" s="87">
        <f>[1]Analysis!M23+[2]Analysis!M23+[5]Analysis!M23+[3]Analysis!M23+[4]Analysis!M23+[7]Analysis!M23+[6]Analysis!M23</f>
        <v>9056</v>
      </c>
      <c r="N23" s="59"/>
    </row>
    <row r="24" spans="1:16">
      <c r="A24" s="106" t="s">
        <v>16</v>
      </c>
      <c r="B24" s="87">
        <f>[1]Analysis!B24+[2]Analysis!B24+[5]Analysis!B24+[3]Analysis!B24+[4]Analysis!B24+[7]Analysis!B24+[6]Analysis!B24</f>
        <v>103493</v>
      </c>
      <c r="C24" s="88">
        <f>[1]Analysis!C24+[2]Analysis!C24+[5]Analysis!C24+[3]Analysis!C24+[4]Analysis!C24+[7]Analysis!C24+[6]Analysis!C24</f>
        <v>97463</v>
      </c>
      <c r="D24" s="144">
        <f>[1]Analysis!D24+[2]Analysis!D24+[5]Analysis!D24+[3]Analysis!D24+[4]Analysis!D24+[7]Analysis!D24+[6]Analysis!D24</f>
        <v>4500</v>
      </c>
      <c r="E24" s="162">
        <f>[1]Analysis!E24+[2]Analysis!E24+[5]Analysis!E24+[3]Analysis!E24+[4]Analysis!E24+[7]Analysis!E24+[6]Analysis!E24</f>
        <v>1121</v>
      </c>
      <c r="F24" s="89">
        <f>[1]Analysis!F24+[2]Analysis!F24+[5]Analysis!F24+[3]Analysis!F24+[4]Analysis!F24+[7]Analysis!F24+[6]Analysis!F24</f>
        <v>0</v>
      </c>
      <c r="G24" s="89">
        <f>[1]Analysis!G24+[2]Analysis!G24+[5]Analysis!G24+[3]Analysis!G24+[4]Analysis!G24+[7]Analysis!G24+[6]Analysis!G24</f>
        <v>150</v>
      </c>
      <c r="H24" s="89">
        <f>[1]Analysis!H24+[2]Analysis!H24+[5]Analysis!H24+[3]Analysis!H24+[4]Analysis!H24+[7]Analysis!H24+[6]Analysis!H24</f>
        <v>800</v>
      </c>
      <c r="I24" s="87">
        <f>[1]Analysis!I24+[2]Analysis!I24+[5]Analysis!I24+[3]Analysis!I24+[4]Analysis!I24+[7]Analysis!I24+[6]Analysis!I24</f>
        <v>-4085</v>
      </c>
      <c r="J24" s="163">
        <f>[1]Analysis!J24+[2]Analysis!J24+[5]Analysis!J24+[3]Analysis!J24+[4]Analysis!J24+[7]Analysis!J24+[6]Analysis!J24</f>
        <v>0</v>
      </c>
      <c r="K24" s="202">
        <f t="shared" si="5"/>
        <v>99949</v>
      </c>
      <c r="L24" s="133">
        <f t="shared" si="6"/>
        <v>2486</v>
      </c>
      <c r="M24" s="87">
        <f>[1]Analysis!M24+[2]Analysis!M24+[5]Analysis!M24+[3]Analysis!M24+[4]Analysis!M24+[7]Analysis!M24+[6]Analysis!M24</f>
        <v>97621</v>
      </c>
      <c r="O24" s="59"/>
    </row>
    <row r="25" spans="1:16">
      <c r="A25" s="106" t="s">
        <v>17</v>
      </c>
      <c r="B25" s="87">
        <f>[1]Analysis!B25+[2]Analysis!B25+[5]Analysis!B25+[3]Analysis!B25+[4]Analysis!B25+[7]Analysis!B25+[6]Analysis!B25</f>
        <v>27319</v>
      </c>
      <c r="C25" s="88">
        <f>[1]Analysis!C25+[2]Analysis!C25+[5]Analysis!C25+[3]Analysis!C25+[4]Analysis!C25+[7]Analysis!C25+[6]Analysis!C25</f>
        <v>27379</v>
      </c>
      <c r="D25" s="144">
        <f>[1]Analysis!D25+[2]Analysis!D25+[5]Analysis!D25+[3]Analysis!D25+[4]Analysis!D25+[7]Analysis!D25+[6]Analysis!D25</f>
        <v>0</v>
      </c>
      <c r="E25" s="162">
        <f>[1]Analysis!E25+[2]Analysis!E25+[5]Analysis!E25+[3]Analysis!E25+[4]Analysis!E25+[7]Analysis!E25+[6]Analysis!E25</f>
        <v>-262</v>
      </c>
      <c r="F25" s="89">
        <f>[1]Analysis!F25+[2]Analysis!F25+[5]Analysis!F25+[3]Analysis!F25+[4]Analysis!F25+[7]Analysis!F25+[6]Analysis!F25</f>
        <v>0</v>
      </c>
      <c r="G25" s="89">
        <f>[1]Analysis!G25+[2]Analysis!G25+[5]Analysis!G25+[3]Analysis!G25+[4]Analysis!G25+[7]Analysis!G25+[6]Analysis!G25</f>
        <v>0</v>
      </c>
      <c r="H25" s="89">
        <f>[1]Analysis!H25+[2]Analysis!H25+[5]Analysis!H25+[3]Analysis!H25+[4]Analysis!H25+[7]Analysis!H25+[6]Analysis!H25</f>
        <v>0</v>
      </c>
      <c r="I25" s="87">
        <f>[1]Analysis!I25+[2]Analysis!I25+[5]Analysis!I25+[3]Analysis!I25+[4]Analysis!I25+[7]Analysis!I25+[6]Analysis!I25</f>
        <v>-5000</v>
      </c>
      <c r="J25" s="163">
        <f>[1]Analysis!J25+[2]Analysis!J25+[5]Analysis!J25+[3]Analysis!J25+[4]Analysis!J25+[7]Analysis!J25+[6]Analysis!J25</f>
        <v>0</v>
      </c>
      <c r="K25" s="202">
        <f t="shared" si="5"/>
        <v>22117</v>
      </c>
      <c r="L25" s="133">
        <f t="shared" si="6"/>
        <v>-5262</v>
      </c>
      <c r="M25" s="87">
        <f>[1]Analysis!M25+[2]Analysis!M25+[5]Analysis!M25+[3]Analysis!M25+[4]Analysis!M25+[7]Analysis!M25+[6]Analysis!M25</f>
        <v>30764</v>
      </c>
      <c r="N25" s="59"/>
    </row>
    <row r="26" spans="1:16">
      <c r="A26" s="113" t="s">
        <v>18</v>
      </c>
      <c r="B26" s="87">
        <f>[1]Analysis!B26+[2]Analysis!B26+[5]Analysis!B26+[3]Analysis!B26+[4]Analysis!B26+[7]Analysis!B26+[6]Analysis!B26</f>
        <v>33460</v>
      </c>
      <c r="C26" s="88">
        <f>[1]Analysis!C26+[2]Analysis!C26+[5]Analysis!C26+[3]Analysis!C26+[4]Analysis!C26+[7]Analysis!C26+[6]Analysis!C26</f>
        <v>31129</v>
      </c>
      <c r="D26" s="144">
        <f>[1]Analysis!D26+[2]Analysis!D26+[5]Analysis!D26+[3]Analysis!D26+[4]Analysis!D26+[7]Analysis!D26+[6]Analysis!D26</f>
        <v>0</v>
      </c>
      <c r="E26" s="162">
        <f>[1]Analysis!E26+[2]Analysis!E26+[5]Analysis!E26+[3]Analysis!E26+[4]Analysis!E26+[7]Analysis!E26+[6]Analysis!E26</f>
        <v>-458</v>
      </c>
      <c r="F26" s="89">
        <f>[1]Analysis!F26+[2]Analysis!F26+[5]Analysis!F26+[3]Analysis!F26+[4]Analysis!F26+[7]Analysis!F26+[6]Analysis!F26</f>
        <v>0</v>
      </c>
      <c r="G26" s="89">
        <f>[1]Analysis!G26+[2]Analysis!G26+[5]Analysis!G26+[3]Analysis!G26+[4]Analysis!G26+[7]Analysis!G26+[6]Analysis!G26</f>
        <v>0</v>
      </c>
      <c r="H26" s="89">
        <f>[1]Analysis!H26+[2]Analysis!H26+[5]Analysis!H26+[3]Analysis!H26+[4]Analysis!H26+[7]Analysis!H26+[6]Analysis!H26</f>
        <v>0</v>
      </c>
      <c r="I26" s="87">
        <f>[1]Analysis!I26+[2]Analysis!I26+[5]Analysis!I26+[3]Analysis!I26+[4]Analysis!I26+[7]Analysis!I26+[6]Analysis!I26</f>
        <v>-3093</v>
      </c>
      <c r="J26" s="163">
        <f>[1]Analysis!J26+[2]Analysis!J26+[5]Analysis!J26+[3]Analysis!J26+[4]Analysis!J26+[7]Analysis!J26+[6]Analysis!J26</f>
        <v>0</v>
      </c>
      <c r="K26" s="202">
        <f t="shared" si="5"/>
        <v>27578</v>
      </c>
      <c r="L26" s="133">
        <f t="shared" si="6"/>
        <v>-3551</v>
      </c>
      <c r="M26" s="87">
        <f>[1]Analysis!M26+[2]Analysis!M26+[5]Analysis!M26+[3]Analysis!M26+[4]Analysis!M26+[7]Analysis!M26+[6]Analysis!M26</f>
        <v>-43752</v>
      </c>
      <c r="N26" s="59"/>
      <c r="P26" s="59"/>
    </row>
    <row r="27" spans="1:16">
      <c r="A27" s="106" t="s">
        <v>19</v>
      </c>
      <c r="B27" s="87">
        <f>[1]Analysis!B27+[2]Analysis!B27+[5]Analysis!B27+[3]Analysis!B27+[4]Analysis!B27+[7]Analysis!B27+[6]Analysis!B27</f>
        <v>587</v>
      </c>
      <c r="C27" s="88">
        <f>[1]Analysis!C27+[2]Analysis!C27+[5]Analysis!C27+[3]Analysis!C27+[4]Analysis!C27+[7]Analysis!C27+[6]Analysis!C27</f>
        <v>587</v>
      </c>
      <c r="D27" s="144">
        <f>[1]Analysis!D27+[2]Analysis!D27+[5]Analysis!D27+[3]Analysis!D27+[4]Analysis!D27+[7]Analysis!D27+[6]Analysis!D27</f>
        <v>0</v>
      </c>
      <c r="E27" s="164">
        <f>[1]Analysis!E27+[2]Analysis!E27+[5]Analysis!E27+[3]Analysis!E27+[4]Analysis!E27+[7]Analysis!E27+[6]Analysis!E27</f>
        <v>117</v>
      </c>
      <c r="F27" s="90">
        <f>[1]Analysis!F27+[2]Analysis!F27+[5]Analysis!F27+[3]Analysis!F27+[4]Analysis!F27+[7]Analysis!F27+[6]Analysis!F27</f>
        <v>0</v>
      </c>
      <c r="G27" s="90">
        <f>[1]Analysis!G27+[2]Analysis!G27+[5]Analysis!G27+[3]Analysis!G27+[4]Analysis!G27+[7]Analysis!G27+[6]Analysis!G27</f>
        <v>0</v>
      </c>
      <c r="H27" s="89">
        <f>[1]Analysis!H27+[2]Analysis!H27+[5]Analysis!H27+[3]Analysis!H27+[4]Analysis!H27+[7]Analysis!H27+[6]Analysis!H27</f>
        <v>0</v>
      </c>
      <c r="I27" s="87">
        <f>[1]Analysis!I27+[2]Analysis!I27+[5]Analysis!I27+[3]Analysis!I27+[4]Analysis!I27+[7]Analysis!I27+[6]Analysis!I27</f>
        <v>0</v>
      </c>
      <c r="J27" s="163">
        <f>[1]Analysis!J27+[2]Analysis!J27+[5]Analysis!J27+[3]Analysis!J27+[4]Analysis!J27+[7]Analysis!J27+[6]Analysis!J27</f>
        <v>0</v>
      </c>
      <c r="K27" s="202">
        <f t="shared" si="5"/>
        <v>704</v>
      </c>
      <c r="L27" s="133">
        <f t="shared" si="6"/>
        <v>117</v>
      </c>
      <c r="M27" s="87">
        <f>[1]Analysis!M27+[2]Analysis!M27+[5]Analysis!M27+[3]Analysis!M27+[4]Analysis!M27+[7]Analysis!M27+[6]Analysis!M27</f>
        <v>535</v>
      </c>
    </row>
    <row r="28" spans="1:16">
      <c r="A28" s="106" t="s">
        <v>20</v>
      </c>
      <c r="B28" s="87">
        <f>[1]Analysis!B28+[2]Analysis!B28+[5]Analysis!B28+[3]Analysis!B28+[4]Analysis!B28+[7]Analysis!B28+[6]Analysis!B28</f>
        <v>9460</v>
      </c>
      <c r="C28" s="88">
        <f>[1]Analysis!C28+[2]Analysis!C28+[5]Analysis!C28+[3]Analysis!C28+[4]Analysis!C28+[7]Analysis!C28+[6]Analysis!C28</f>
        <v>9204</v>
      </c>
      <c r="D28" s="144">
        <f>[1]Analysis!D28+[2]Analysis!D28+[5]Analysis!D28+[3]Analysis!D28+[4]Analysis!D28+[7]Analysis!D28+[6]Analysis!D28</f>
        <v>0</v>
      </c>
      <c r="E28" s="162">
        <f>[1]Analysis!E28+[2]Analysis!E28+[5]Analysis!E28+[3]Analysis!E28+[4]Analysis!E28+[7]Analysis!E28+[6]Analysis!E28</f>
        <v>450</v>
      </c>
      <c r="F28" s="89">
        <f>[1]Analysis!F28+[2]Analysis!F28+[5]Analysis!F28+[3]Analysis!F28+[4]Analysis!F28+[7]Analysis!F28+[6]Analysis!F28</f>
        <v>0</v>
      </c>
      <c r="G28" s="89">
        <f>[1]Analysis!G28+[2]Analysis!G28+[5]Analysis!G28+[3]Analysis!G28+[4]Analysis!G28+[7]Analysis!G28+[6]Analysis!G28</f>
        <v>0</v>
      </c>
      <c r="H28" s="89">
        <f>[1]Analysis!H28+[2]Analysis!H28+[5]Analysis!H28+[3]Analysis!H28+[4]Analysis!H28+[7]Analysis!H28+[6]Analysis!H28</f>
        <v>0</v>
      </c>
      <c r="I28" s="87">
        <f>[1]Analysis!I28+[2]Analysis!I28+[5]Analysis!I28+[3]Analysis!I28+[4]Analysis!I28+[7]Analysis!I28+[6]Analysis!I28</f>
        <v>0</v>
      </c>
      <c r="J28" s="163">
        <f>[1]Analysis!J28+[2]Analysis!J28+[5]Analysis!J28+[3]Analysis!J28+[4]Analysis!J28+[7]Analysis!J28+[6]Analysis!J28</f>
        <v>0</v>
      </c>
      <c r="K28" s="202">
        <f t="shared" si="5"/>
        <v>9654</v>
      </c>
      <c r="L28" s="133">
        <f t="shared" si="6"/>
        <v>450</v>
      </c>
      <c r="M28" s="87">
        <f>[1]Analysis!M28+[2]Analysis!M28+[5]Analysis!M28+[3]Analysis!M28+[4]Analysis!M28+[7]Analysis!M28+[6]Analysis!M28</f>
        <v>11849</v>
      </c>
    </row>
    <row r="29" spans="1:16" ht="15.75">
      <c r="A29" s="114" t="s">
        <v>21</v>
      </c>
      <c r="B29" s="80">
        <f t="shared" ref="B29:K29" si="7">SUM(B22:B28)</f>
        <v>280494</v>
      </c>
      <c r="C29" s="81">
        <f t="shared" si="7"/>
        <v>268111</v>
      </c>
      <c r="D29" s="141">
        <f t="shared" si="7"/>
        <v>4500</v>
      </c>
      <c r="E29" s="156">
        <f t="shared" si="7"/>
        <v>3548</v>
      </c>
      <c r="F29" s="80">
        <f t="shared" si="7"/>
        <v>0</v>
      </c>
      <c r="G29" s="80">
        <f t="shared" si="7"/>
        <v>510</v>
      </c>
      <c r="H29" s="80">
        <f t="shared" si="7"/>
        <v>800</v>
      </c>
      <c r="I29" s="80">
        <f t="shared" si="7"/>
        <v>-17080</v>
      </c>
      <c r="J29" s="165">
        <f t="shared" si="7"/>
        <v>0</v>
      </c>
      <c r="K29" s="200">
        <f t="shared" si="7"/>
        <v>260389</v>
      </c>
      <c r="L29" s="131">
        <f t="shared" si="6"/>
        <v>-7722</v>
      </c>
      <c r="M29" s="80">
        <f>SUM(M22:M28)</f>
        <v>199807</v>
      </c>
    </row>
    <row r="30" spans="1:16">
      <c r="A30" s="108" t="s">
        <v>4</v>
      </c>
      <c r="B30" s="77">
        <f>B18</f>
        <v>-94359</v>
      </c>
      <c r="C30" s="78">
        <f t="shared" ref="C30:J30" si="8">C18</f>
        <v>-92051</v>
      </c>
      <c r="D30" s="86">
        <f t="shared" si="8"/>
        <v>0</v>
      </c>
      <c r="E30" s="154">
        <f t="shared" si="8"/>
        <v>-415</v>
      </c>
      <c r="F30" s="91">
        <f t="shared" si="8"/>
        <v>0</v>
      </c>
      <c r="G30" s="86">
        <f t="shared" si="8"/>
        <v>0</v>
      </c>
      <c r="H30" s="77">
        <f t="shared" si="8"/>
        <v>0</v>
      </c>
      <c r="I30" s="77">
        <f t="shared" si="8"/>
        <v>6668</v>
      </c>
      <c r="J30" s="161">
        <f t="shared" si="8"/>
        <v>0</v>
      </c>
      <c r="K30" s="199">
        <f>SUM(C30:J30)</f>
        <v>-85798</v>
      </c>
      <c r="L30" s="130">
        <f t="shared" si="6"/>
        <v>6253</v>
      </c>
      <c r="M30" s="77">
        <f>M18</f>
        <v>-18221</v>
      </c>
    </row>
    <row r="31" spans="1:16" ht="16.5" thickBot="1">
      <c r="A31" s="115" t="s">
        <v>5</v>
      </c>
      <c r="B31" s="92">
        <f>SUM(B29:B30)</f>
        <v>186135</v>
      </c>
      <c r="C31" s="93">
        <f>SUM(C29:C30)</f>
        <v>176060</v>
      </c>
      <c r="D31" s="145">
        <f>SUM(D29:D30)</f>
        <v>4500</v>
      </c>
      <c r="E31" s="166">
        <f t="shared" ref="E31:J31" si="9">SUM(E29:E30)</f>
        <v>3133</v>
      </c>
      <c r="F31" s="94">
        <f t="shared" si="9"/>
        <v>0</v>
      </c>
      <c r="G31" s="94">
        <f t="shared" si="9"/>
        <v>510</v>
      </c>
      <c r="H31" s="94">
        <f t="shared" si="9"/>
        <v>800</v>
      </c>
      <c r="I31" s="92">
        <f t="shared" si="9"/>
        <v>-10412</v>
      </c>
      <c r="J31" s="167">
        <f t="shared" si="9"/>
        <v>0</v>
      </c>
      <c r="K31" s="203">
        <f>SUM(K29:K30)</f>
        <v>174591</v>
      </c>
      <c r="L31" s="134">
        <f t="shared" si="6"/>
        <v>-1469</v>
      </c>
      <c r="M31" s="92">
        <f>SUM(M29:M30)</f>
        <v>181586</v>
      </c>
      <c r="O31" s="59"/>
    </row>
    <row r="32" spans="1:16" ht="16.5" thickBot="1">
      <c r="A32" s="175" t="s">
        <v>59</v>
      </c>
      <c r="B32" s="176"/>
      <c r="C32" s="176"/>
      <c r="D32" s="177">
        <f t="shared" ref="D32:J32" si="10">IF($C$31=0,0%,D31/$C$31)</f>
        <v>2.5559468363058047E-2</v>
      </c>
      <c r="E32" s="178">
        <f t="shared" si="10"/>
        <v>1.779506986254686E-2</v>
      </c>
      <c r="F32" s="176">
        <f t="shared" si="10"/>
        <v>0</v>
      </c>
      <c r="G32" s="176">
        <f t="shared" si="10"/>
        <v>2.8967397478132455E-3</v>
      </c>
      <c r="H32" s="176">
        <f t="shared" si="10"/>
        <v>4.543905486765875E-3</v>
      </c>
      <c r="I32" s="214">
        <f t="shared" si="10"/>
        <v>-5.9138929910257869E-2</v>
      </c>
      <c r="J32" s="179">
        <f t="shared" si="10"/>
        <v>0</v>
      </c>
      <c r="K32" s="204">
        <f>IF(C31=0,0%,(K31-C31)/C31)</f>
        <v>-8.3437464500738384E-3</v>
      </c>
      <c r="L32" s="135"/>
      <c r="M32" s="61"/>
    </row>
    <row r="33" spans="1:13" ht="7.5" customHeight="1">
      <c r="A33" s="60"/>
      <c r="B33" s="62"/>
      <c r="C33" s="62"/>
      <c r="D33" s="146"/>
      <c r="E33" s="168"/>
      <c r="F33" s="62"/>
      <c r="G33" s="63"/>
      <c r="H33" s="62"/>
      <c r="I33" s="62"/>
      <c r="J33" s="169"/>
      <c r="K33" s="205"/>
      <c r="L33" s="223"/>
      <c r="M33" s="62"/>
    </row>
    <row r="34" spans="1:13" ht="15.75">
      <c r="A34" s="60" t="s">
        <v>23</v>
      </c>
      <c r="B34" s="54"/>
      <c r="C34" s="55"/>
      <c r="D34" s="57"/>
      <c r="E34" s="150"/>
      <c r="F34" s="56"/>
      <c r="G34" s="56"/>
      <c r="H34" s="56"/>
      <c r="I34" s="54"/>
      <c r="J34" s="170"/>
      <c r="K34" s="197"/>
      <c r="L34" s="224"/>
      <c r="M34" s="54"/>
    </row>
    <row r="35" spans="1:13">
      <c r="A35" s="106" t="s">
        <v>9</v>
      </c>
      <c r="B35" s="74">
        <f>[1]Analysis!B35+[2]Analysis!B35+[5]Analysis!B35+[3]Analysis!B35+[4]Analysis!B35+[7]Analysis!B35+[6]Analysis!B35</f>
        <v>-40</v>
      </c>
      <c r="C35" s="75">
        <f>[1]Analysis!C35+[2]Analysis!C35+[5]Analysis!C35+[3]Analysis!C35+[4]Analysis!C35+[7]Analysis!C35+[6]Analysis!C35</f>
        <v>-40</v>
      </c>
      <c r="D35" s="140">
        <f>[1]Analysis!D35+[2]Analysis!D35+[5]Analysis!D35+[3]Analysis!D35+[4]Analysis!D35+[7]Analysis!D35+[6]Analysis!D35</f>
        <v>0</v>
      </c>
      <c r="E35" s="152">
        <f>[1]Analysis!E35+[2]Analysis!E35+[5]Analysis!E35+[3]Analysis!E35+[4]Analysis!E35+[7]Analysis!E35+[6]Analysis!E35</f>
        <v>0</v>
      </c>
      <c r="F35" s="76">
        <f>[1]Analysis!F35+[2]Analysis!F35+[5]Analysis!F35+[3]Analysis!F35+[4]Analysis!F35+[7]Analysis!F35+[6]Analysis!F35</f>
        <v>0</v>
      </c>
      <c r="G35" s="76">
        <f>[1]Analysis!G35+[2]Analysis!G35+[5]Analysis!G35+[3]Analysis!G35+[4]Analysis!G35+[7]Analysis!G35+[6]Analysis!G35</f>
        <v>0</v>
      </c>
      <c r="H35" s="76">
        <f>[1]Analysis!H35+[2]Analysis!H35+[5]Analysis!H35+[3]Analysis!H35+[4]Analysis!H35+[7]Analysis!H35+[6]Analysis!H35</f>
        <v>0</v>
      </c>
      <c r="I35" s="74">
        <f>[1]Analysis!I35+[2]Analysis!I35+[5]Analysis!I35+[3]Analysis!I35+[4]Analysis!I35+[7]Analysis!I35+[6]Analysis!I35</f>
        <v>0</v>
      </c>
      <c r="J35" s="153">
        <f>[1]Analysis!J35+[2]Analysis!J35+[5]Analysis!J35+[3]Analysis!J35+[4]Analysis!J35+[7]Analysis!J35+[6]Analysis!J35</f>
        <v>0</v>
      </c>
      <c r="K35" s="198">
        <f t="shared" ref="K35:K41" si="11">SUM(C35:J35)</f>
        <v>-40</v>
      </c>
      <c r="L35" s="129">
        <f t="shared" ref="L35:L42" si="12">+K35-C35</f>
        <v>0</v>
      </c>
      <c r="M35" s="74">
        <f>[1]Analysis!M35+[2]Analysis!M35+[5]Analysis!M35+[3]Analysis!M35+[4]Analysis!M35+[7]Analysis!M35+[6]Analysis!M35</f>
        <v>-61</v>
      </c>
    </row>
    <row r="36" spans="1:13">
      <c r="A36" s="113" t="s">
        <v>10</v>
      </c>
      <c r="B36" s="87">
        <f>[1]Analysis!B36+[2]Analysis!B36+[5]Analysis!B36+[3]Analysis!B36+[4]Analysis!B36+[7]Analysis!B36+[6]Analysis!B36</f>
        <v>0</v>
      </c>
      <c r="C36" s="88">
        <f>[1]Analysis!C36+[2]Analysis!C36+[5]Analysis!C36+[3]Analysis!C36+[4]Analysis!C36+[7]Analysis!C36+[6]Analysis!C36</f>
        <v>0</v>
      </c>
      <c r="D36" s="144">
        <f>[1]Analysis!D36+[2]Analysis!D36+[5]Analysis!D36+[3]Analysis!D36+[4]Analysis!D36+[7]Analysis!D36+[6]Analysis!D36</f>
        <v>0</v>
      </c>
      <c r="E36" s="162">
        <f>[1]Analysis!E36+[2]Analysis!E36+[5]Analysis!E36+[3]Analysis!E36+[4]Analysis!E36+[7]Analysis!E36+[6]Analysis!E36</f>
        <v>0</v>
      </c>
      <c r="F36" s="89">
        <f>[1]Analysis!F36+[2]Analysis!F36+[5]Analysis!F36+[3]Analysis!F36+[4]Analysis!F36+[7]Analysis!F36+[6]Analysis!F36</f>
        <v>0</v>
      </c>
      <c r="G36" s="89">
        <f>[1]Analysis!G36+[2]Analysis!G36+[5]Analysis!G36+[3]Analysis!G36+[4]Analysis!G36+[7]Analysis!G36+[6]Analysis!G36</f>
        <v>0</v>
      </c>
      <c r="H36" s="89">
        <f>[1]Analysis!H36+[2]Analysis!H36+[5]Analysis!H36+[3]Analysis!H36+[4]Analysis!H36+[7]Analysis!H36+[6]Analysis!H36</f>
        <v>0</v>
      </c>
      <c r="I36" s="87">
        <f>[1]Analysis!I36+[2]Analysis!I36+[5]Analysis!I36+[3]Analysis!I36+[4]Analysis!I36+[7]Analysis!I36+[6]Analysis!I36</f>
        <v>0</v>
      </c>
      <c r="J36" s="163">
        <f>[1]Analysis!J36+[2]Analysis!J36+[5]Analysis!J36+[3]Analysis!J36+[4]Analysis!J36+[7]Analysis!J36+[6]Analysis!J36</f>
        <v>0</v>
      </c>
      <c r="K36" s="202">
        <f t="shared" si="11"/>
        <v>0</v>
      </c>
      <c r="L36" s="133">
        <f t="shared" si="12"/>
        <v>0</v>
      </c>
      <c r="M36" s="87">
        <f>[1]Analysis!M36+[2]Analysis!M36+[5]Analysis!M36+[3]Analysis!M36+[4]Analysis!M36+[7]Analysis!M36+[6]Analysis!M36</f>
        <v>-67</v>
      </c>
    </row>
    <row r="37" spans="1:13">
      <c r="A37" s="106" t="s">
        <v>11</v>
      </c>
      <c r="B37" s="87">
        <f>[1]Analysis!B37+[2]Analysis!B37+[5]Analysis!B37+[3]Analysis!B37+[4]Analysis!B37+[7]Analysis!B37+[6]Analysis!B37</f>
        <v>0</v>
      </c>
      <c r="C37" s="88">
        <f>[1]Analysis!C37+[2]Analysis!C37+[5]Analysis!C37+[3]Analysis!C37+[4]Analysis!C37+[7]Analysis!C37+[6]Analysis!C37</f>
        <v>0</v>
      </c>
      <c r="D37" s="144">
        <f>[1]Analysis!D37+[2]Analysis!D37+[5]Analysis!D37+[3]Analysis!D37+[4]Analysis!D37+[7]Analysis!D37+[6]Analysis!D37</f>
        <v>0</v>
      </c>
      <c r="E37" s="162">
        <f>[1]Analysis!E37+[2]Analysis!E37+[5]Analysis!E37+[3]Analysis!E37+[4]Analysis!E37+[7]Analysis!E37+[6]Analysis!E37</f>
        <v>0</v>
      </c>
      <c r="F37" s="89">
        <f>[1]Analysis!F37+[2]Analysis!F37+[5]Analysis!F37+[3]Analysis!F37+[4]Analysis!F37+[7]Analysis!F37+[6]Analysis!F37</f>
        <v>0</v>
      </c>
      <c r="G37" s="89">
        <f>[1]Analysis!G37+[2]Analysis!G37+[5]Analysis!G37+[3]Analysis!G37+[4]Analysis!G37+[7]Analysis!G37+[6]Analysis!G37</f>
        <v>0</v>
      </c>
      <c r="H37" s="89">
        <f>[1]Analysis!H37+[2]Analysis!H37+[5]Analysis!H37+[3]Analysis!H37+[4]Analysis!H37+[7]Analysis!H37+[6]Analysis!H37</f>
        <v>0</v>
      </c>
      <c r="I37" s="87">
        <f>[1]Analysis!I37+[2]Analysis!I37+[5]Analysis!I37+[3]Analysis!I37+[4]Analysis!I37+[7]Analysis!I37+[6]Analysis!I37</f>
        <v>0</v>
      </c>
      <c r="J37" s="163">
        <f>[1]Analysis!J37+[2]Analysis!J37+[5]Analysis!J37+[3]Analysis!J37+[4]Analysis!J37+[7]Analysis!J37+[6]Analysis!J37</f>
        <v>0</v>
      </c>
      <c r="K37" s="202">
        <f t="shared" si="11"/>
        <v>0</v>
      </c>
      <c r="L37" s="133">
        <f t="shared" si="12"/>
        <v>0</v>
      </c>
      <c r="M37" s="87">
        <f>[1]Analysis!M37+[2]Analysis!M37+[5]Analysis!M37+[3]Analysis!M37+[4]Analysis!M37+[7]Analysis!M37+[6]Analysis!M37</f>
        <v>0</v>
      </c>
    </row>
    <row r="38" spans="1:13">
      <c r="A38" s="106" t="s">
        <v>12</v>
      </c>
      <c r="B38" s="87">
        <f>[1]Analysis!B38+[2]Analysis!B38+[5]Analysis!B38+[3]Analysis!B38+[4]Analysis!B38+[7]Analysis!B38+[6]Analysis!B38</f>
        <v>-71</v>
      </c>
      <c r="C38" s="88">
        <f>[1]Analysis!C38+[2]Analysis!C38+[5]Analysis!C38+[3]Analysis!C38+[4]Analysis!C38+[7]Analysis!C38+[6]Analysis!C38</f>
        <v>-71</v>
      </c>
      <c r="D38" s="144">
        <f>[1]Analysis!D38+[2]Analysis!D38+[5]Analysis!D38+[3]Analysis!D38+[4]Analysis!D38+[7]Analysis!D38+[6]Analysis!D38</f>
        <v>60</v>
      </c>
      <c r="E38" s="162">
        <f>[1]Analysis!E38+[2]Analysis!E38+[5]Analysis!E38+[3]Analysis!E38+[4]Analysis!E38+[7]Analysis!E38+[6]Analysis!E38</f>
        <v>0</v>
      </c>
      <c r="F38" s="89">
        <f>[1]Analysis!F38+[2]Analysis!F38+[5]Analysis!F38+[3]Analysis!F38+[4]Analysis!F38+[7]Analysis!F38+[6]Analysis!F38</f>
        <v>0</v>
      </c>
      <c r="G38" s="89">
        <f>[1]Analysis!G38+[2]Analysis!G38+[5]Analysis!G38+[3]Analysis!G38+[4]Analysis!G38+[7]Analysis!G38+[6]Analysis!G38</f>
        <v>0</v>
      </c>
      <c r="H38" s="89">
        <f>[1]Analysis!H38+[2]Analysis!H38+[5]Analysis!H38+[3]Analysis!H38+[4]Analysis!H38+[7]Analysis!H38+[6]Analysis!H38</f>
        <v>0</v>
      </c>
      <c r="I38" s="87">
        <f>[1]Analysis!I38+[2]Analysis!I38+[5]Analysis!I38+[3]Analysis!I38+[4]Analysis!I38+[7]Analysis!I38+[6]Analysis!I38</f>
        <v>0</v>
      </c>
      <c r="J38" s="163">
        <f>[1]Analysis!J38+[2]Analysis!J38+[5]Analysis!J38+[3]Analysis!J38+[4]Analysis!J38+[7]Analysis!J38+[6]Analysis!J38</f>
        <v>0</v>
      </c>
      <c r="K38" s="202">
        <f t="shared" si="11"/>
        <v>-11</v>
      </c>
      <c r="L38" s="133">
        <f t="shared" si="12"/>
        <v>60</v>
      </c>
      <c r="M38" s="87">
        <f>[1]Analysis!M38+[2]Analysis!M38+[5]Analysis!M38+[3]Analysis!M38+[4]Analysis!M38+[7]Analysis!M38+[6]Analysis!M38</f>
        <v>-11</v>
      </c>
    </row>
    <row r="39" spans="1:13">
      <c r="A39" s="113" t="s">
        <v>13</v>
      </c>
      <c r="B39" s="87">
        <f>[1]Analysis!B39+[2]Analysis!B39+[5]Analysis!B39+[3]Analysis!B39+[4]Analysis!B39+[7]Analysis!B39+[6]Analysis!B39</f>
        <v>-18754</v>
      </c>
      <c r="C39" s="88">
        <f>[1]Analysis!C39+[2]Analysis!C39+[5]Analysis!C39+[3]Analysis!C39+[4]Analysis!C39+[7]Analysis!C39+[6]Analysis!C39</f>
        <v>-18829</v>
      </c>
      <c r="D39" s="144">
        <f>[1]Analysis!D39+[2]Analysis!D39+[5]Analysis!D39+[3]Analysis!D39+[4]Analysis!D39+[7]Analysis!D39+[6]Analysis!D39</f>
        <v>0</v>
      </c>
      <c r="E39" s="162">
        <f>[1]Analysis!E39+[2]Analysis!E39+[5]Analysis!E39+[3]Analysis!E39+[4]Analysis!E39+[7]Analysis!E39+[6]Analysis!E39</f>
        <v>0</v>
      </c>
      <c r="F39" s="89">
        <f>[1]Analysis!F39+[2]Analysis!F39+[5]Analysis!F39+[3]Analysis!F39+[4]Analysis!F39+[7]Analysis!F39+[6]Analysis!F39</f>
        <v>0</v>
      </c>
      <c r="G39" s="89">
        <f>[1]Analysis!G39+[2]Analysis!G39+[5]Analysis!G39+[3]Analysis!G39+[4]Analysis!G39+[7]Analysis!G39+[6]Analysis!G39</f>
        <v>-750</v>
      </c>
      <c r="H39" s="89">
        <f>[1]Analysis!H39+[2]Analysis!H39+[5]Analysis!H39+[3]Analysis!H39+[4]Analysis!H39+[7]Analysis!H39+[6]Analysis!H39</f>
        <v>0</v>
      </c>
      <c r="I39" s="87">
        <f>[1]Analysis!I39+[2]Analysis!I39+[5]Analysis!I39+[3]Analysis!I39+[4]Analysis!I39+[7]Analysis!I39+[6]Analysis!I39</f>
        <v>0</v>
      </c>
      <c r="J39" s="163">
        <f>[1]Analysis!J39+[2]Analysis!J39+[5]Analysis!J39+[3]Analysis!J39+[4]Analysis!J39+[7]Analysis!J39+[6]Analysis!J39</f>
        <v>0</v>
      </c>
      <c r="K39" s="202">
        <f t="shared" si="11"/>
        <v>-19579</v>
      </c>
      <c r="L39" s="133">
        <f t="shared" si="12"/>
        <v>-750</v>
      </c>
      <c r="M39" s="87">
        <f>[1]Analysis!M39+[2]Analysis!M39+[5]Analysis!M39+[3]Analysis!M39+[4]Analysis!M39+[7]Analysis!M39+[6]Analysis!M39</f>
        <v>-20776</v>
      </c>
    </row>
    <row r="40" spans="1:13">
      <c r="A40" s="106" t="s">
        <v>14</v>
      </c>
      <c r="B40" s="87">
        <f>[1]Analysis!B40+[2]Analysis!B40+[5]Analysis!B40+[3]Analysis!B40+[4]Analysis!B40+[7]Analysis!B40+[6]Analysis!B40</f>
        <v>0</v>
      </c>
      <c r="C40" s="88">
        <f>[1]Analysis!C40+[2]Analysis!C40+[5]Analysis!C40+[3]Analysis!C40+[4]Analysis!C40+[7]Analysis!C40+[6]Analysis!C40</f>
        <v>0</v>
      </c>
      <c r="D40" s="144">
        <f>[1]Analysis!D40+[2]Analysis!D40+[5]Analysis!D40+[3]Analysis!D40+[4]Analysis!D40+[7]Analysis!D40+[6]Analysis!D40</f>
        <v>0</v>
      </c>
      <c r="E40" s="162">
        <f>[1]Analysis!E40+[2]Analysis!E40+[5]Analysis!E40+[3]Analysis!E40+[4]Analysis!E40+[7]Analysis!E40+[6]Analysis!E40</f>
        <v>0</v>
      </c>
      <c r="F40" s="89">
        <f>[1]Analysis!F40+[2]Analysis!F40+[5]Analysis!F40+[3]Analysis!F40+[4]Analysis!F40+[7]Analysis!F40+[6]Analysis!F40</f>
        <v>0</v>
      </c>
      <c r="G40" s="89">
        <f>[1]Analysis!G40+[2]Analysis!G40+[5]Analysis!G40+[3]Analysis!G40+[4]Analysis!G40+[7]Analysis!G40+[6]Analysis!G40</f>
        <v>0</v>
      </c>
      <c r="H40" s="89">
        <f>[1]Analysis!H40+[2]Analysis!H40+[5]Analysis!H40+[3]Analysis!H40+[4]Analysis!H40+[7]Analysis!H40+[6]Analysis!H40</f>
        <v>0</v>
      </c>
      <c r="I40" s="87">
        <f>[1]Analysis!I40+[2]Analysis!I40+[5]Analysis!I40+[3]Analysis!I40+[4]Analysis!I40+[7]Analysis!I40+[6]Analysis!I40</f>
        <v>0</v>
      </c>
      <c r="J40" s="163">
        <f>[1]Analysis!J40+[2]Analysis!J40+[5]Analysis!J40+[3]Analysis!J40+[4]Analysis!J40+[7]Analysis!J40+[6]Analysis!J40</f>
        <v>0</v>
      </c>
      <c r="K40" s="202">
        <f t="shared" si="11"/>
        <v>0</v>
      </c>
      <c r="L40" s="133">
        <f t="shared" si="12"/>
        <v>0</v>
      </c>
      <c r="M40" s="87">
        <f>[1]Analysis!M40+[2]Analysis!M40+[5]Analysis!M40+[3]Analysis!M40+[4]Analysis!M40+[7]Analysis!M40+[6]Analysis!M40</f>
        <v>0</v>
      </c>
    </row>
    <row r="41" spans="1:13">
      <c r="A41" s="111" t="s">
        <v>15</v>
      </c>
      <c r="B41" s="87">
        <f>[1]Analysis!B41+[2]Analysis!B41+[5]Analysis!B41+[3]Analysis!B41+[4]Analysis!B41+[7]Analysis!B41+[6]Analysis!B41</f>
        <v>0</v>
      </c>
      <c r="C41" s="88">
        <f>[1]Analysis!C41+[2]Analysis!C41+[5]Analysis!C41+[3]Analysis!C41+[4]Analysis!C41+[7]Analysis!C41+[6]Analysis!C41</f>
        <v>0</v>
      </c>
      <c r="D41" s="144">
        <f>[1]Analysis!D41+[2]Analysis!D41+[5]Analysis!D41+[3]Analysis!D41+[4]Analysis!D41+[7]Analysis!D41+[6]Analysis!D41</f>
        <v>0</v>
      </c>
      <c r="E41" s="162">
        <f>[1]Analysis!E41+[2]Analysis!E41+[5]Analysis!E41+[3]Analysis!E41+[4]Analysis!E41+[7]Analysis!E41+[6]Analysis!E41</f>
        <v>0</v>
      </c>
      <c r="F41" s="89">
        <f>[1]Analysis!F41+[2]Analysis!F41+[5]Analysis!F41+[3]Analysis!F41+[4]Analysis!F41+[7]Analysis!F41+[6]Analysis!F41</f>
        <v>0</v>
      </c>
      <c r="G41" s="89">
        <f>[1]Analysis!G41+[2]Analysis!G41+[5]Analysis!G41+[3]Analysis!G41+[4]Analysis!G41+[7]Analysis!G41+[6]Analysis!G41</f>
        <v>0</v>
      </c>
      <c r="H41" s="89">
        <f>[1]Analysis!H41+[2]Analysis!H41+[5]Analysis!H41+[3]Analysis!H41+[4]Analysis!H41+[7]Analysis!H41+[6]Analysis!H41</f>
        <v>0</v>
      </c>
      <c r="I41" s="87">
        <f>[1]Analysis!I41+[2]Analysis!I41+[5]Analysis!I41+[3]Analysis!I41+[4]Analysis!I41+[7]Analysis!I41+[6]Analysis!I41</f>
        <v>0</v>
      </c>
      <c r="J41" s="163">
        <f>[1]Analysis!J41+[2]Analysis!J41+[5]Analysis!J41+[3]Analysis!J41+[4]Analysis!J41+[7]Analysis!J41+[6]Analysis!J41</f>
        <v>0</v>
      </c>
      <c r="K41" s="202">
        <f t="shared" si="11"/>
        <v>0</v>
      </c>
      <c r="L41" s="133">
        <f t="shared" si="12"/>
        <v>0</v>
      </c>
      <c r="M41" s="87">
        <f>[1]Analysis!M41+[2]Analysis!M41+[5]Analysis!M41+[3]Analysis!M41+[4]Analysis!M41+[7]Analysis!M41+[6]Analysis!M41</f>
        <v>0</v>
      </c>
    </row>
    <row r="42" spans="1:13" ht="16.5" thickBot="1">
      <c r="A42" s="116" t="s">
        <v>2</v>
      </c>
      <c r="B42" s="92">
        <f t="shared" ref="B42:K42" si="13">SUM(B35:B41)</f>
        <v>-18865</v>
      </c>
      <c r="C42" s="93">
        <f t="shared" si="13"/>
        <v>-18940</v>
      </c>
      <c r="D42" s="147">
        <f t="shared" si="13"/>
        <v>60</v>
      </c>
      <c r="E42" s="166">
        <f t="shared" si="13"/>
        <v>0</v>
      </c>
      <c r="F42" s="94">
        <f t="shared" si="13"/>
        <v>0</v>
      </c>
      <c r="G42" s="94">
        <f t="shared" si="13"/>
        <v>-750</v>
      </c>
      <c r="H42" s="94">
        <f t="shared" si="13"/>
        <v>0</v>
      </c>
      <c r="I42" s="92">
        <f t="shared" si="13"/>
        <v>0</v>
      </c>
      <c r="J42" s="167">
        <f t="shared" si="13"/>
        <v>0</v>
      </c>
      <c r="K42" s="203">
        <f t="shared" si="13"/>
        <v>-19630</v>
      </c>
      <c r="L42" s="134">
        <f t="shared" si="12"/>
        <v>-690</v>
      </c>
      <c r="M42" s="92">
        <f>SUM(M35:M41)</f>
        <v>-20915</v>
      </c>
    </row>
    <row r="43" spans="1:13" ht="15.75">
      <c r="A43" s="180" t="s">
        <v>60</v>
      </c>
      <c r="B43" s="181"/>
      <c r="C43" s="181"/>
      <c r="D43" s="182">
        <f>IF($C$42=0,0%,D42/$C$42)</f>
        <v>-3.1678986272439284E-3</v>
      </c>
      <c r="E43" s="183">
        <f t="shared" ref="E43:J43" si="14">IF($C$42=0,0%,E42/$C$42)</f>
        <v>0</v>
      </c>
      <c r="F43" s="181">
        <f t="shared" si="14"/>
        <v>0</v>
      </c>
      <c r="G43" s="181">
        <f t="shared" si="14"/>
        <v>3.95987328405491E-2</v>
      </c>
      <c r="H43" s="181">
        <f t="shared" si="14"/>
        <v>0</v>
      </c>
      <c r="I43" s="215">
        <f t="shared" si="14"/>
        <v>0</v>
      </c>
      <c r="J43" s="184">
        <f t="shared" si="14"/>
        <v>0</v>
      </c>
      <c r="K43" s="206">
        <f>IF(C42=0,0%,(K42-C42)/C42)</f>
        <v>3.6430834213305174E-2</v>
      </c>
      <c r="L43" s="136"/>
      <c r="M43" s="100"/>
    </row>
    <row r="44" spans="1:13" ht="16.5" thickBot="1">
      <c r="A44" s="96" t="s">
        <v>6</v>
      </c>
      <c r="B44" s="97">
        <f t="shared" ref="B44:K44" si="15">SUM(B42,B31)</f>
        <v>167270</v>
      </c>
      <c r="C44" s="98">
        <f t="shared" si="15"/>
        <v>157120</v>
      </c>
      <c r="D44" s="148">
        <f t="shared" si="15"/>
        <v>4560</v>
      </c>
      <c r="E44" s="171">
        <f t="shared" si="15"/>
        <v>3133</v>
      </c>
      <c r="F44" s="99">
        <f t="shared" si="15"/>
        <v>0</v>
      </c>
      <c r="G44" s="99">
        <f t="shared" si="15"/>
        <v>-240</v>
      </c>
      <c r="H44" s="99">
        <f t="shared" si="15"/>
        <v>800</v>
      </c>
      <c r="I44" s="97">
        <f t="shared" si="15"/>
        <v>-10412</v>
      </c>
      <c r="J44" s="172">
        <f t="shared" si="15"/>
        <v>0</v>
      </c>
      <c r="K44" s="207">
        <f t="shared" si="15"/>
        <v>154961</v>
      </c>
      <c r="L44" s="137">
        <f>+K44-C44</f>
        <v>-2159</v>
      </c>
      <c r="M44" s="97">
        <f>SUM(M42,M31)</f>
        <v>160671</v>
      </c>
    </row>
    <row r="45" spans="1:13" ht="16.5" thickTop="1">
      <c r="A45" s="185" t="s">
        <v>61</v>
      </c>
      <c r="B45" s="186"/>
      <c r="C45" s="186"/>
      <c r="D45" s="187">
        <f>IF($C$44=0,0%,D44/$C$44)</f>
        <v>2.9022403258655804E-2</v>
      </c>
      <c r="E45" s="188">
        <f t="shared" ref="E45:J45" si="16">IF($C$44=0,0%,E44/$C$44)</f>
        <v>1.9940173116089612E-2</v>
      </c>
      <c r="F45" s="186">
        <f t="shared" si="16"/>
        <v>0</v>
      </c>
      <c r="G45" s="186">
        <f t="shared" si="16"/>
        <v>-1.5274949083503055E-3</v>
      </c>
      <c r="H45" s="186">
        <f t="shared" si="16"/>
        <v>5.0916496945010185E-3</v>
      </c>
      <c r="I45" s="216">
        <f t="shared" si="16"/>
        <v>-6.6267820773930758E-2</v>
      </c>
      <c r="J45" s="189">
        <f t="shared" si="16"/>
        <v>0</v>
      </c>
      <c r="K45" s="208">
        <f>IF(C44=0,0%,(K44-C44)/C44)</f>
        <v>-1.3741089613034623E-2</v>
      </c>
      <c r="L45" s="138"/>
      <c r="M45" s="101"/>
    </row>
    <row r="46" spans="1:13" ht="16.5" thickBot="1">
      <c r="A46" s="103" t="s">
        <v>29</v>
      </c>
      <c r="B46" s="104"/>
      <c r="C46" s="105">
        <f>[1]Analysis!C46+[2]Analysis!C46+[5]Analysis!C46+[3]Analysis!C46+[4]Analysis!C46+[7]Analysis!C46+[6]Analysis!C46</f>
        <v>1071.3499999999999</v>
      </c>
      <c r="D46" s="149">
        <f>[1]Analysis!D46+[2]Analysis!D46+[5]Analysis!D46+[3]Analysis!D46+[4]Analysis!D46+[7]Analysis!D46+[6]Analysis!D46</f>
        <v>0</v>
      </c>
      <c r="E46" s="173">
        <f>[1]Analysis!E46+[2]Analysis!E46+[5]Analysis!E46+[3]Analysis!E46+[4]Analysis!E46+[7]Analysis!E46+[6]Analysis!E46</f>
        <v>0</v>
      </c>
      <c r="F46" s="104">
        <f>[1]Analysis!F46+[2]Analysis!F46+[5]Analysis!F46+[3]Analysis!F46+[4]Analysis!F46+[7]Analysis!F46+[6]Analysis!F46</f>
        <v>0</v>
      </c>
      <c r="G46" s="104">
        <f>[1]Analysis!G46+[2]Analysis!G46+[5]Analysis!G46+[3]Analysis!G46+[4]Analysis!G46+[7]Analysis!G46+[6]Analysis!G46</f>
        <v>4</v>
      </c>
      <c r="H46" s="104">
        <f>[1]Analysis!H46+[2]Analysis!H46+[5]Analysis!H46+[3]Analysis!H46+[4]Analysis!H46+[7]Analysis!H46+[6]Analysis!H46</f>
        <v>0</v>
      </c>
      <c r="I46" s="104">
        <f>[1]Analysis!I46+[2]Analysis!I46+[5]Analysis!I46+[3]Analysis!I46+[4]Analysis!I46+[7]Analysis!I46+[6]Analysis!I46</f>
        <v>-37</v>
      </c>
      <c r="J46" s="174">
        <f>[1]Analysis!J46+[2]Analysis!J46+[5]Analysis!J46+[3]Analysis!J46+[4]Analysis!J46+[7]Analysis!J46+[6]Analysis!J46</f>
        <v>0</v>
      </c>
      <c r="K46" s="209">
        <f>SUM(C46:J46)</f>
        <v>1038.3499999999999</v>
      </c>
      <c r="L46" s="139">
        <f>+K46-C46</f>
        <v>-33</v>
      </c>
      <c r="M46" s="104"/>
    </row>
    <row r="47" spans="1:13" ht="15.75">
      <c r="A47" s="190" t="s">
        <v>62</v>
      </c>
      <c r="B47" s="191"/>
      <c r="C47" s="191"/>
      <c r="D47" s="192">
        <f>IF($C$46=0,0%,D46/$C$46)</f>
        <v>0</v>
      </c>
      <c r="E47" s="193">
        <f t="shared" ref="E47:J47" si="17">IF($C$46=0,0%,E46/$C$46)</f>
        <v>0</v>
      </c>
      <c r="F47" s="194">
        <f t="shared" si="17"/>
        <v>0</v>
      </c>
      <c r="G47" s="194">
        <f t="shared" si="17"/>
        <v>3.7336071311896207E-3</v>
      </c>
      <c r="H47" s="194">
        <f t="shared" si="17"/>
        <v>0</v>
      </c>
      <c r="I47" s="217">
        <f t="shared" si="17"/>
        <v>-3.4535865963503991E-2</v>
      </c>
      <c r="J47" s="195">
        <f t="shared" si="17"/>
        <v>0</v>
      </c>
      <c r="K47" s="210">
        <f>IF(C46=0,0%,(K46-C46)/C46)</f>
        <v>-3.0802258832314373E-2</v>
      </c>
      <c r="L47" s="196"/>
      <c r="M47" s="102"/>
    </row>
    <row r="48" spans="1:13" hidden="1">
      <c r="A48" s="5" t="s">
        <v>63</v>
      </c>
      <c r="B48" s="64"/>
      <c r="C48" s="64"/>
      <c r="D48" s="64"/>
      <c r="E48" s="64"/>
      <c r="F48" s="64"/>
      <c r="G48" s="64"/>
      <c r="H48" s="64"/>
      <c r="I48" s="64"/>
      <c r="J48" s="64"/>
      <c r="K48" s="65"/>
      <c r="L48" s="66"/>
      <c r="M48" s="64"/>
    </row>
    <row r="49" spans="1:13">
      <c r="A49" s="5"/>
      <c r="B49" s="64"/>
      <c r="C49" s="64"/>
      <c r="D49" s="64"/>
      <c r="E49" s="64"/>
      <c r="F49" s="64"/>
      <c r="G49" s="64"/>
      <c r="H49" s="64"/>
      <c r="I49" s="64"/>
      <c r="J49" s="64"/>
      <c r="K49" s="65"/>
      <c r="L49" s="66"/>
      <c r="M49" s="64"/>
    </row>
    <row r="50" spans="1:13">
      <c r="A50" s="68" t="s">
        <v>28</v>
      </c>
      <c r="B50" s="70"/>
      <c r="C50" s="70"/>
      <c r="D50" s="70"/>
      <c r="E50" s="70"/>
      <c r="F50" s="70"/>
      <c r="G50" s="70"/>
      <c r="H50" s="70"/>
      <c r="I50" s="70"/>
      <c r="J50" s="70"/>
      <c r="K50" s="70"/>
      <c r="L50" s="69"/>
      <c r="M50" s="69"/>
    </row>
    <row r="51" spans="1:13">
      <c r="A51" s="70" t="s">
        <v>27</v>
      </c>
      <c r="B51" s="14" t="str">
        <f>IF(B17=B29,"BALANCED","UNBALANCED")</f>
        <v>BALANCED</v>
      </c>
      <c r="C51" s="14" t="str">
        <f t="shared" ref="C51:M51" si="18">IF(C17=C29,"BALANCED","UNBALANCED")</f>
        <v>BALANCED</v>
      </c>
      <c r="D51" s="14" t="str">
        <f t="shared" si="18"/>
        <v>BALANCED</v>
      </c>
      <c r="E51" s="14" t="str">
        <f t="shared" si="18"/>
        <v>BALANCED</v>
      </c>
      <c r="F51" s="14" t="str">
        <f t="shared" si="18"/>
        <v>BALANCED</v>
      </c>
      <c r="G51" s="14" t="str">
        <f t="shared" si="18"/>
        <v>BALANCED</v>
      </c>
      <c r="H51" s="14" t="str">
        <f t="shared" si="18"/>
        <v>BALANCED</v>
      </c>
      <c r="I51" s="14" t="str">
        <f t="shared" si="18"/>
        <v>BALANCED</v>
      </c>
      <c r="J51" s="14" t="str">
        <f t="shared" si="18"/>
        <v>BALANCED</v>
      </c>
      <c r="K51" s="14" t="str">
        <f t="shared" si="18"/>
        <v>BALANCED</v>
      </c>
      <c r="L51" s="14" t="str">
        <f t="shared" si="18"/>
        <v>BALANCED</v>
      </c>
      <c r="M51" s="14" t="str">
        <f t="shared" si="18"/>
        <v>BALANCED</v>
      </c>
    </row>
    <row r="52" spans="1:13">
      <c r="A52" s="70" t="s">
        <v>7</v>
      </c>
      <c r="B52" s="14" t="str">
        <f>IF(B20=B44,"BALANCED","UNBALANCED")</f>
        <v>BALANCED</v>
      </c>
      <c r="C52" s="14" t="str">
        <f t="shared" ref="C52:M52" si="19">IF(C20=C44,"BALANCED","UNBALANCED")</f>
        <v>BALANCED</v>
      </c>
      <c r="D52" s="14" t="str">
        <f t="shared" si="19"/>
        <v>BALANCED</v>
      </c>
      <c r="E52" s="14" t="str">
        <f t="shared" si="19"/>
        <v>BALANCED</v>
      </c>
      <c r="F52" s="14" t="str">
        <f t="shared" si="19"/>
        <v>BALANCED</v>
      </c>
      <c r="G52" s="14" t="str">
        <f t="shared" si="19"/>
        <v>BALANCED</v>
      </c>
      <c r="H52" s="14" t="str">
        <f t="shared" si="19"/>
        <v>BALANCED</v>
      </c>
      <c r="I52" s="14" t="str">
        <f t="shared" si="19"/>
        <v>BALANCED</v>
      </c>
      <c r="J52" s="14" t="str">
        <f t="shared" si="19"/>
        <v>BALANCED</v>
      </c>
      <c r="K52" s="14" t="str">
        <f t="shared" si="19"/>
        <v>BALANCED</v>
      </c>
      <c r="L52" s="14" t="str">
        <f t="shared" si="19"/>
        <v>BALANCED</v>
      </c>
      <c r="M52" s="14" t="str">
        <f t="shared" si="19"/>
        <v>BALANCED</v>
      </c>
    </row>
  </sheetData>
  <sheetProtection sheet="1" objects="1" scenarios="1"/>
  <mergeCells count="3">
    <mergeCell ref="N2:N5"/>
    <mergeCell ref="B6:D6"/>
    <mergeCell ref="E6:J6"/>
  </mergeCells>
  <phoneticPr fontId="0" type="noConversion"/>
  <printOptions horizontalCentered="1"/>
  <pageMargins left="7.8740157480315001E-2" right="0.15748031496063" top="0.196850393700787" bottom="0.27559055118110198" header="0.196850393700787" footer="0.27559055118110198"/>
  <pageSetup scale="81" orientation="landscape" r:id="rId1"/>
  <headerFooter alignWithMargins="0"/>
  <colBreaks count="1" manualBreakCount="1">
    <brk id="12" min="1" max="7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Operating Resource Requirement</vt:lpstr>
      <vt:lpstr>Analysis</vt:lpstr>
      <vt:lpstr>Expenditures_by_Program</vt:lpstr>
      <vt:lpstr>Expenditures_by_Program2</vt:lpstr>
      <vt:lpstr>Expenditures_by_Type</vt:lpstr>
      <vt:lpstr>Expenditures_by_type2</vt:lpstr>
      <vt:lpstr>Analysis!Print_Area</vt:lpstr>
      <vt:lpstr>'Operating Resource Requirement'!Print_Area</vt:lpstr>
      <vt:lpstr>Analysis!Print_Titles</vt:lpstr>
      <vt:lpstr>'Operating Resource Requirement'!Print_Titles</vt:lpstr>
      <vt:lpstr>Revenues_By_Type</vt:lpstr>
      <vt:lpstr>Revenues_by_type2</vt:lpstr>
      <vt:lpstr>Title</vt:lpstr>
      <vt:lpstr>Title2</vt:lpstr>
    </vt:vector>
  </TitlesOfParts>
  <Company>City of Ottawa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Committee</dc:title>
  <dc:creator>Financial Planning</dc:creator>
  <cp:lastModifiedBy>grahamco</cp:lastModifiedBy>
  <cp:lastPrinted>2017-01-24T14:10:52Z</cp:lastPrinted>
  <dcterms:created xsi:type="dcterms:W3CDTF">2008-09-18T14:54:31Z</dcterms:created>
  <dcterms:modified xsi:type="dcterms:W3CDTF">2017-01-24T14:10:59Z</dcterms:modified>
</cp:coreProperties>
</file>